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cardona\Desktop\INFORMACION PARA ANITA\PRESUPUESTO EJECUTADO A 2022\"/>
    </mc:Choice>
  </mc:AlternateContent>
  <xr:revisionPtr revIDLastSave="0" documentId="13_ncr:1_{F616EC63-6FE7-48A8-8AB9-5DE78B7DB43A}" xr6:coauthVersionLast="47" xr6:coauthVersionMax="47" xr10:uidLastSave="{00000000-0000-0000-0000-000000000000}"/>
  <bookViews>
    <workbookView xWindow="-120" yWindow="-120" windowWidth="29040" windowHeight="15840" activeTab="1" xr2:uid="{A6EDE2BC-89ED-42BE-8892-66DD17EF58C2}"/>
  </bookViews>
  <sheets>
    <sheet name="EJECUCIÓN GASTOS DICIEMBR 31" sheetId="2" r:id="rId1"/>
    <sheet name="EJECUCIÓN INGRESOS DICIEM 3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4" i="2" l="1"/>
  <c r="D81" i="2"/>
  <c r="D80" i="2"/>
  <c r="D79" i="2"/>
  <c r="D77" i="2"/>
  <c r="D76" i="2" s="1"/>
  <c r="D75" i="2" s="1"/>
  <c r="D74" i="2" s="1"/>
  <c r="D72" i="2"/>
  <c r="D71" i="2"/>
  <c r="D69" i="2"/>
  <c r="E67" i="2"/>
  <c r="D66" i="2"/>
  <c r="E62" i="2"/>
  <c r="D61" i="2"/>
  <c r="E58" i="2"/>
  <c r="E57" i="2"/>
  <c r="E56" i="2"/>
  <c r="E55" i="2"/>
  <c r="E54" i="2"/>
  <c r="E53" i="2"/>
  <c r="E52" i="2"/>
  <c r="D51" i="2"/>
  <c r="D47" i="2" s="1"/>
  <c r="E50" i="2"/>
  <c r="D48" i="2"/>
  <c r="E45" i="2"/>
  <c r="D44" i="2"/>
  <c r="D39" i="2"/>
  <c r="D38" i="2"/>
  <c r="D37" i="2"/>
  <c r="E33" i="2"/>
  <c r="E32" i="2"/>
  <c r="D30" i="2"/>
  <c r="D29" i="2"/>
  <c r="E28" i="2"/>
  <c r="E27" i="2"/>
  <c r="E26" i="2"/>
  <c r="E25" i="2"/>
  <c r="E24" i="2"/>
  <c r="E23" i="2"/>
  <c r="E22" i="2"/>
  <c r="D21" i="2"/>
  <c r="E20" i="2"/>
  <c r="D18" i="2"/>
  <c r="E17" i="2"/>
  <c r="E16" i="2"/>
  <c r="E15" i="2"/>
  <c r="E14" i="2"/>
  <c r="E13" i="2"/>
  <c r="D12" i="2"/>
  <c r="D10" i="2" s="1"/>
  <c r="D9" i="2" s="1"/>
  <c r="D11" i="2"/>
  <c r="E18" i="1"/>
  <c r="D17" i="1"/>
  <c r="C17" i="1"/>
  <c r="E16" i="1"/>
  <c r="D15" i="1"/>
  <c r="C15" i="1"/>
  <c r="E13" i="1"/>
  <c r="D12" i="1"/>
  <c r="D11" i="1" s="1"/>
  <c r="C12" i="1"/>
  <c r="C11" i="1" s="1"/>
  <c r="C10" i="1" s="1"/>
  <c r="E9" i="1"/>
  <c r="E15" i="1" l="1"/>
  <c r="C14" i="1"/>
  <c r="C8" i="1" s="1"/>
  <c r="E17" i="1"/>
  <c r="E30" i="2"/>
  <c r="E29" i="2"/>
  <c r="E44" i="2"/>
  <c r="E46" i="2"/>
  <c r="E49" i="2"/>
  <c r="E70" i="2"/>
  <c r="E19" i="2"/>
  <c r="E18" i="2"/>
  <c r="E21" i="2"/>
  <c r="E40" i="2"/>
  <c r="D43" i="2"/>
  <c r="E61" i="2"/>
  <c r="D60" i="2"/>
  <c r="E31" i="2"/>
  <c r="E73" i="2"/>
  <c r="E82" i="2"/>
  <c r="E66" i="2"/>
  <c r="D65" i="2"/>
  <c r="E51" i="2"/>
  <c r="E11" i="1"/>
  <c r="D10" i="1"/>
  <c r="E12" i="1"/>
  <c r="D14" i="1"/>
  <c r="E14" i="1" s="1"/>
  <c r="D42" i="2" l="1"/>
  <c r="E48" i="2"/>
  <c r="E47" i="2"/>
  <c r="E11" i="2"/>
  <c r="E12" i="2"/>
  <c r="E72" i="2"/>
  <c r="E71" i="2"/>
  <c r="E60" i="2"/>
  <c r="D59" i="2"/>
  <c r="E59" i="2" s="1"/>
  <c r="E39" i="2"/>
  <c r="E81" i="2"/>
  <c r="E69" i="2"/>
  <c r="D8" i="1"/>
  <c r="E8" i="1" s="1"/>
  <c r="E10" i="1"/>
  <c r="E10" i="2" l="1"/>
  <c r="E38" i="2"/>
  <c r="E65" i="2"/>
  <c r="E79" i="2"/>
  <c r="E80" i="2"/>
  <c r="E42" i="2"/>
  <c r="D41" i="2"/>
  <c r="E43" i="2"/>
  <c r="E37" i="2" l="1"/>
  <c r="E41" i="2"/>
  <c r="D36" i="2"/>
  <c r="E9" i="2"/>
  <c r="E36" i="2" l="1"/>
  <c r="D35" i="2"/>
  <c r="E35" i="2" l="1"/>
  <c r="D34" i="2"/>
  <c r="E34" i="2" l="1"/>
  <c r="D8" i="2"/>
  <c r="E8" i="2" l="1"/>
  <c r="D7" i="2"/>
  <c r="E7" i="2" s="1"/>
</calcChain>
</file>

<file path=xl/sharedStrings.xml><?xml version="1.0" encoding="utf-8"?>
<sst xmlns="http://schemas.openxmlformats.org/spreadsheetml/2006/main" count="103" uniqueCount="97">
  <si>
    <t>INFORME MENSUAL DE EJECUCION DEL PRESUPUESTO DE INGRESOS DETALLADO A DICIEMBRE 31 2022</t>
  </si>
  <si>
    <t>Artículo</t>
  </si>
  <si>
    <t>Presupuesto Definitivo</t>
  </si>
  <si>
    <t>Presupuesto Recaudado</t>
  </si>
  <si>
    <t>% Ejecución</t>
  </si>
  <si>
    <t>1 - Ingresos</t>
  </si>
  <si>
    <t>1.0 - Disponibilidad Inicial</t>
  </si>
  <si>
    <t>1.1 - Ingresos Corrientes</t>
  </si>
  <si>
    <t>1.1.02 - Ingresos No tributario</t>
  </si>
  <si>
    <t>1.1.02.05 - Venta de bienes y servicios</t>
  </si>
  <si>
    <t>1.1.02.05.001.05 - Servicios a la construccion</t>
  </si>
  <si>
    <t>1.2 - Recursos de capital</t>
  </si>
  <si>
    <t>1.2.10 - Recursos del balance</t>
  </si>
  <si>
    <t>1.2.10.02 - Superávit fiscal</t>
  </si>
  <si>
    <t>1.2.14 - Recursos de terceros</t>
  </si>
  <si>
    <t>1.2.14.04 - Recursos de terceros en administración</t>
  </si>
  <si>
    <t>INFORME MENSUAL DE EJECUCION DEL PRESUPUESTO DE GASTOS DETALLADO A 31 DICIEMBRE 2022</t>
  </si>
  <si>
    <t>RP Acumulado</t>
  </si>
  <si>
    <t>2 - Gastos</t>
  </si>
  <si>
    <t>2.1 - Funcionamiento</t>
  </si>
  <si>
    <t>2.1.1 - Gastos de personal</t>
  </si>
  <si>
    <t>2.1.1.01 - Planta de personal permanente</t>
  </si>
  <si>
    <t>2.1.1.01.01 - Factores constitutivos de salario</t>
  </si>
  <si>
    <t>2.1.1.01.01.001 - Factores salariales comunes</t>
  </si>
  <si>
    <t>2.1.1.01.01.001.01 - Sueldo básico</t>
  </si>
  <si>
    <t>2.1.1.01.01.001.04 - Subsidio de alimentación</t>
  </si>
  <si>
    <t>2.1.1.01.01.001.05 - Auxilio de transporte</t>
  </si>
  <si>
    <t>2.1.1.01.01.001.06 - Prima de servicio</t>
  </si>
  <si>
    <t>2.1.1.01.01.001.07 - Bonificación por servicios prestados</t>
  </si>
  <si>
    <t>2.1.1.01.01.001.08 - Prestaciones sociales</t>
  </si>
  <si>
    <t>2.1.1.01.01.001.08.01 - Prima de navidad</t>
  </si>
  <si>
    <t>2.1.1.01.01.001.08.02 - Prima de vacaciones</t>
  </si>
  <si>
    <t>2.1.1.01.02 - Contribuciones inherentes a la nómina</t>
  </si>
  <si>
    <t>2.1.1.01.02.001 - Aportes a la seguridad social en pensiones</t>
  </si>
  <si>
    <t>2.1.1.01.02.002 - Aportes a la seguridad social en salud</t>
  </si>
  <si>
    <t>2.1.1.01.02.003 - Aportes de cesantías</t>
  </si>
  <si>
    <t>2.1.1.01.02.004 - Aportes a cajas de compensación familiar</t>
  </si>
  <si>
    <t>2.1.1.01.02.005 - Aportes generales al sistema de riesgos laborales</t>
  </si>
  <si>
    <t>2.1.1.01.02.006 - Aportes al ICBF</t>
  </si>
  <si>
    <t>2.1.1.01.02.007 - Aportes al SENA</t>
  </si>
  <si>
    <t>2.1.1.01.03 - Remuneraciones no constitutivas de factor salarial</t>
  </si>
  <si>
    <t>2.1.1.01.03.001 - Prestaciones sociales</t>
  </si>
  <si>
    <t>2.1.1.01.03.001.01 - Vacaciones</t>
  </si>
  <si>
    <t>2.1.1.01.03.001.02 - Indemnización por vacaciones</t>
  </si>
  <si>
    <t>2.1.1.01.03.001.03 - Bonificación especial de recreación</t>
  </si>
  <si>
    <t>2.1.2 - Adquisición de bienes y servicios</t>
  </si>
  <si>
    <t>2.1.2.01 - Adquisición de activos no financieros</t>
  </si>
  <si>
    <t>2.1.2.01.01 - Activos fijos</t>
  </si>
  <si>
    <t>2.1.2.01.01.004 - Activos fijos no clasificados como maquinaria y equipo</t>
  </si>
  <si>
    <t>2.1.2.01.01.004.01 - Muebles, instrumentos musicales, artículos de deporte y antigüedades</t>
  </si>
  <si>
    <t>2.1.2.01.01.004.01.01 - Muebles</t>
  </si>
  <si>
    <t>2.1.2.01.01.004.01.01.02 - Muebles del tipo utilizado en la oficina</t>
  </si>
  <si>
    <t>2.1.2.01.01.005 - Otros activos fijos</t>
  </si>
  <si>
    <t>2.1.2.01.01.005.02 - Productos de la propiedad intelectual</t>
  </si>
  <si>
    <t>2.1.2.01.01.005.02.03 - Programas de informática y bases de datos</t>
  </si>
  <si>
    <t>2.1.2.01.01.005.02.03.01 - Programas de informática</t>
  </si>
  <si>
    <t>2.1.2.01.01.005.02.03.01.01 - Paquetes de software</t>
  </si>
  <si>
    <t>2.1.2.01.01.005.02.03.01.02 - Gastos de desarrollo</t>
  </si>
  <si>
    <t>2.1.2.02 - Adquisiciones diferentes de activos</t>
  </si>
  <si>
    <t>2.1.2.02.01 - Materiales y suministros</t>
  </si>
  <si>
    <t>2.1.2.02.01.002 - Productos alimenticios, bebidas y tabaco; textiles, prendas de vestir y productos de cuero</t>
  </si>
  <si>
    <t>2.1.2.02.01.003 - Otros bienes transportables (excepto productos metálicos, maquinaria y equipo)</t>
  </si>
  <si>
    <t>2.1.2.02.02 - Adquisición de servicios</t>
  </si>
  <si>
    <t>2.1.2.02.02.005-Servicios de la construcción</t>
  </si>
  <si>
    <t>2.1.2.02.02.006 - Servicios de alojamiento; servicios de suministro de comidas y bebidas; servicios de transporte; y servicios de distribución de electricidad, gas y agua</t>
  </si>
  <si>
    <t>2.1.2.02.02.007 - Servicios financieros y servicios conexos, servicios inmobiliarios y servicios de leasing</t>
  </si>
  <si>
    <t>2.1.2.02.02.008 - Servicios prestados a las empresas y servicios de producción</t>
  </si>
  <si>
    <t>2.1.2.02.02.009 - Servicios para la comunidad, sociales y personales</t>
  </si>
  <si>
    <t>2.1.2.02.02.010 - Viáticos de los funcionarios en comisión</t>
  </si>
  <si>
    <t>2.1.2.02.03 - Gastos imprevistos</t>
  </si>
  <si>
    <t>2.1.3 - Transferencias corrientes</t>
  </si>
  <si>
    <t>2.1.3.13 - Sentencias y conciliaciones</t>
  </si>
  <si>
    <t>2.1.3.13.01 - Fallos nacionales</t>
  </si>
  <si>
    <t>2.1.3.13.01.001 - Sentencias</t>
  </si>
  <si>
    <t>2.1.4 - Transferencias de capital</t>
  </si>
  <si>
    <t>2.1.8 - Gastos por tributos, multas, sanciones e intereses de mora</t>
  </si>
  <si>
    <t>2.1.8.01 - Impuestos</t>
  </si>
  <si>
    <t>2.1.8.01.01 - Impuesto sobre la renta y complementarios</t>
  </si>
  <si>
    <t>2.1.8.01.54 - Impuesto de industria y comercio</t>
  </si>
  <si>
    <t>2.1.8.04 - Contribuciones</t>
  </si>
  <si>
    <t>2.1.8.04.01 - Cuota de fiscalización y auditaje</t>
  </si>
  <si>
    <t>2.1.8.05 - Multas, sanciones e intereses de mora</t>
  </si>
  <si>
    <t>2.1.8.05.01 - Multas y sanciones</t>
  </si>
  <si>
    <t>2.1.8.05.01.001 - Multas Superintendencias</t>
  </si>
  <si>
    <t>2.2 - Servicio de la deuda pública</t>
  </si>
  <si>
    <t>2.2.2 - Servicio de la deuda pública interna</t>
  </si>
  <si>
    <t>2.2.2.01 - Principal</t>
  </si>
  <si>
    <t>2.2.2.01.03 - Otras cuentas por pagar</t>
  </si>
  <si>
    <t>2.2.2.01.03.001 - Proveedores</t>
  </si>
  <si>
    <t>2.3 - Inversión</t>
  </si>
  <si>
    <t>2.3.5 - Gastos de comercialización y producción</t>
  </si>
  <si>
    <t>2.3.5.02 - Adquisición de servicios</t>
  </si>
  <si>
    <t>2.3.5.02.05 - Servicios de la construcción</t>
  </si>
  <si>
    <t>2.3.5.02.08 - Servicios prestados a las empresas y servicios de producción</t>
  </si>
  <si>
    <t>2.3.5.02.09 - Servicios para la comunidad, sociales y personales</t>
  </si>
  <si>
    <t>Elaboro: Leidy Tatiana Cardona Alzate - Profesional Área Presupuesto</t>
  </si>
  <si>
    <t>Revisó: Jhon Jairo Giraldo Ramirez - Subgerente Adminstrativo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</si>
</sst>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-&quot;$&quot;\ * #,##0.00_-;\-&quot;$&quot;\ * #,##0.00_-;_-&quot;$&quot;\ * &quot;-&quot;_-;_-@_-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Verdana"/>
      <family val="2"/>
    </font>
    <font>
      <sz val="10"/>
      <color theme="1"/>
      <name val="Verdana"/>
      <family val="2"/>
    </font>
    <font>
      <b/>
      <sz val="10"/>
      <color theme="1"/>
      <name val="Arial"/>
      <family val="2"/>
    </font>
    <font>
      <b/>
      <sz val="16"/>
      <color theme="0"/>
      <name val="Verdana"/>
      <family val="2"/>
    </font>
    <font>
      <b/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F9EC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7FA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2" fontId="2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165" fontId="1" fillId="0" borderId="0" xfId="1" applyNumberFormat="1" applyFont="1"/>
    <xf numFmtId="164" fontId="1" fillId="0" borderId="0" xfId="1" applyFont="1"/>
    <xf numFmtId="0" fontId="4" fillId="0" borderId="0" xfId="0" applyFont="1"/>
    <xf numFmtId="165" fontId="4" fillId="0" borderId="0" xfId="1" applyNumberFormat="1" applyFont="1"/>
    <xf numFmtId="164" fontId="4" fillId="0" borderId="0" xfId="1" applyFont="1"/>
    <xf numFmtId="0" fontId="3" fillId="3" borderId="9" xfId="0" applyFont="1" applyFill="1" applyBorder="1"/>
    <xf numFmtId="165" fontId="3" fillId="3" borderId="9" xfId="1" applyNumberFormat="1" applyFont="1" applyFill="1" applyBorder="1"/>
    <xf numFmtId="164" fontId="3" fillId="3" borderId="9" xfId="1" applyFont="1" applyFill="1" applyBorder="1"/>
    <xf numFmtId="164" fontId="5" fillId="4" borderId="10" xfId="1" quotePrefix="1" applyFont="1" applyFill="1" applyBorder="1"/>
    <xf numFmtId="165" fontId="5" fillId="4" borderId="11" xfId="1" applyNumberFormat="1" applyFont="1" applyFill="1" applyBorder="1"/>
    <xf numFmtId="9" fontId="5" fillId="4" borderId="12" xfId="2" applyFont="1" applyFill="1" applyBorder="1"/>
    <xf numFmtId="10" fontId="1" fillId="0" borderId="0" xfId="2" applyNumberFormat="1" applyFont="1"/>
    <xf numFmtId="164" fontId="2" fillId="5" borderId="13" xfId="1" quotePrefix="1" applyFont="1" applyFill="1" applyBorder="1"/>
    <xf numFmtId="165" fontId="2" fillId="5" borderId="14" xfId="1" applyNumberFormat="1" applyFont="1" applyFill="1" applyBorder="1"/>
    <xf numFmtId="9" fontId="2" fillId="5" borderId="15" xfId="2" applyFont="1" applyFill="1" applyBorder="1"/>
    <xf numFmtId="164" fontId="2" fillId="0" borderId="13" xfId="1" quotePrefix="1" applyFont="1" applyBorder="1"/>
    <xf numFmtId="165" fontId="2" fillId="0" borderId="14" xfId="1" applyNumberFormat="1" applyFont="1" applyBorder="1"/>
    <xf numFmtId="9" fontId="2" fillId="0" borderId="15" xfId="2" applyFont="1" applyBorder="1"/>
    <xf numFmtId="165" fontId="0" fillId="0" borderId="14" xfId="1" applyNumberFormat="1" applyFont="1" applyBorder="1"/>
    <xf numFmtId="164" fontId="2" fillId="6" borderId="13" xfId="1" quotePrefix="1" applyFont="1" applyFill="1" applyBorder="1"/>
    <xf numFmtId="165" fontId="2" fillId="6" borderId="14" xfId="1" applyNumberFormat="1" applyFont="1" applyFill="1" applyBorder="1"/>
    <xf numFmtId="9" fontId="2" fillId="6" borderId="15" xfId="2" applyFont="1" applyFill="1" applyBorder="1"/>
    <xf numFmtId="164" fontId="2" fillId="0" borderId="16" xfId="1" quotePrefix="1" applyFont="1" applyBorder="1"/>
    <xf numFmtId="165" fontId="0" fillId="0" borderId="17" xfId="1" applyNumberFormat="1" applyFont="1" applyBorder="1"/>
    <xf numFmtId="9" fontId="2" fillId="0" borderId="18" xfId="2" applyFont="1" applyBorder="1"/>
    <xf numFmtId="165" fontId="1" fillId="0" borderId="0" xfId="0" applyNumberFormat="1" applyFont="1"/>
    <xf numFmtId="0" fontId="1" fillId="0" borderId="0" xfId="0" quotePrefix="1" applyFont="1"/>
    <xf numFmtId="0" fontId="0" fillId="0" borderId="0" xfId="0" quotePrefix="1" applyAlignment="1">
      <alignment wrapText="1"/>
    </xf>
    <xf numFmtId="166" fontId="1" fillId="0" borderId="0" xfId="3" applyNumberFormat="1" applyFont="1"/>
    <xf numFmtId="166" fontId="1" fillId="0" borderId="0" xfId="0" applyNumberFormat="1" applyFont="1"/>
    <xf numFmtId="0" fontId="0" fillId="0" borderId="0" xfId="0" applyAlignment="1">
      <alignment wrapText="1"/>
    </xf>
    <xf numFmtId="165" fontId="0" fillId="0" borderId="0" xfId="1" applyNumberFormat="1" applyFont="1"/>
    <xf numFmtId="164" fontId="0" fillId="0" borderId="0" xfId="1" applyFont="1"/>
    <xf numFmtId="0" fontId="4" fillId="0" borderId="0" xfId="0" applyFont="1" applyAlignment="1">
      <alignment wrapText="1"/>
    </xf>
    <xf numFmtId="0" fontId="3" fillId="7" borderId="19" xfId="0" applyFont="1" applyFill="1" applyBorder="1" applyAlignment="1">
      <alignment horizontal="center" vertical="center" wrapText="1"/>
    </xf>
    <xf numFmtId="165" fontId="3" fillId="7" borderId="20" xfId="1" applyNumberFormat="1" applyFont="1" applyFill="1" applyBorder="1" applyAlignment="1">
      <alignment horizontal="center" vertical="center" wrapText="1"/>
    </xf>
    <xf numFmtId="164" fontId="3" fillId="7" borderId="21" xfId="1" applyFont="1" applyFill="1" applyBorder="1" applyAlignment="1">
      <alignment horizontal="center" vertical="center" wrapText="1"/>
    </xf>
    <xf numFmtId="0" fontId="7" fillId="8" borderId="13" xfId="0" quotePrefix="1" applyFont="1" applyFill="1" applyBorder="1" applyAlignment="1">
      <alignment wrapText="1"/>
    </xf>
    <xf numFmtId="165" fontId="7" fillId="8" borderId="14" xfId="1" applyNumberFormat="1" applyFont="1" applyFill="1" applyBorder="1"/>
    <xf numFmtId="10" fontId="7" fillId="8" borderId="15" xfId="2" applyNumberFormat="1" applyFont="1" applyFill="1" applyBorder="1"/>
    <xf numFmtId="0" fontId="5" fillId="9" borderId="13" xfId="0" quotePrefix="1" applyFont="1" applyFill="1" applyBorder="1" applyAlignment="1">
      <alignment wrapText="1"/>
    </xf>
    <xf numFmtId="165" fontId="5" fillId="9" borderId="14" xfId="1" applyNumberFormat="1" applyFont="1" applyFill="1" applyBorder="1"/>
    <xf numFmtId="10" fontId="5" fillId="9" borderId="15" xfId="2" applyNumberFormat="1" applyFont="1" applyFill="1" applyBorder="1"/>
    <xf numFmtId="0" fontId="5" fillId="10" borderId="13" xfId="0" quotePrefix="1" applyFont="1" applyFill="1" applyBorder="1" applyAlignment="1">
      <alignment wrapText="1"/>
    </xf>
    <xf numFmtId="165" fontId="5" fillId="10" borderId="14" xfId="1" applyNumberFormat="1" applyFont="1" applyFill="1" applyBorder="1"/>
    <xf numFmtId="10" fontId="5" fillId="10" borderId="15" xfId="2" applyNumberFormat="1" applyFont="1" applyFill="1" applyBorder="1"/>
    <xf numFmtId="0" fontId="0" fillId="0" borderId="13" xfId="0" quotePrefix="1" applyBorder="1" applyAlignment="1">
      <alignment wrapText="1"/>
    </xf>
    <xf numFmtId="10" fontId="2" fillId="0" borderId="15" xfId="2" applyNumberFormat="1" applyFont="1" applyBorder="1"/>
    <xf numFmtId="0" fontId="0" fillId="11" borderId="13" xfId="0" quotePrefix="1" applyFill="1" applyBorder="1" applyAlignment="1">
      <alignment wrapText="1"/>
    </xf>
    <xf numFmtId="165" fontId="2" fillId="11" borderId="14" xfId="1" applyNumberFormat="1" applyFont="1" applyFill="1" applyBorder="1"/>
    <xf numFmtId="10" fontId="2" fillId="11" borderId="15" xfId="2" applyNumberFormat="1" applyFont="1" applyFill="1" applyBorder="1"/>
    <xf numFmtId="0" fontId="0" fillId="12" borderId="13" xfId="0" quotePrefix="1" applyFill="1" applyBorder="1" applyAlignment="1">
      <alignment wrapText="1"/>
    </xf>
    <xf numFmtId="165" fontId="2" fillId="12" borderId="14" xfId="1" applyNumberFormat="1" applyFont="1" applyFill="1" applyBorder="1"/>
    <xf numFmtId="165" fontId="2" fillId="0" borderId="14" xfId="1" applyNumberFormat="1" applyFont="1" applyFill="1" applyBorder="1"/>
    <xf numFmtId="10" fontId="2" fillId="0" borderId="15" xfId="2" applyNumberFormat="1" applyFont="1" applyFill="1" applyBorder="1"/>
    <xf numFmtId="10" fontId="5" fillId="10" borderId="13" xfId="2" applyNumberFormat="1" applyFont="1" applyFill="1" applyBorder="1" applyAlignment="1">
      <alignment wrapText="1"/>
    </xf>
    <xf numFmtId="10" fontId="2" fillId="12" borderId="15" xfId="2" applyNumberFormat="1" applyFont="1" applyFill="1" applyBorder="1"/>
    <xf numFmtId="164" fontId="0" fillId="0" borderId="0" xfId="1" applyFont="1" applyBorder="1"/>
    <xf numFmtId="165" fontId="2" fillId="10" borderId="14" xfId="1" applyNumberFormat="1" applyFont="1" applyFill="1" applyBorder="1"/>
    <xf numFmtId="0" fontId="0" fillId="0" borderId="16" xfId="0" quotePrefix="1" applyBorder="1" applyAlignment="1">
      <alignment wrapText="1"/>
    </xf>
    <xf numFmtId="165" fontId="2" fillId="0" borderId="17" xfId="1" applyNumberFormat="1" applyFont="1" applyBorder="1"/>
    <xf numFmtId="10" fontId="2" fillId="0" borderId="18" xfId="2" applyNumberFormat="1" applyFont="1" applyBorder="1"/>
    <xf numFmtId="165" fontId="0" fillId="0" borderId="0" xfId="0" applyNumberFormat="1"/>
    <xf numFmtId="0" fontId="6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0" xfId="0" quotePrefix="1" applyFont="1" applyAlignment="1">
      <alignment wrapText="1"/>
    </xf>
  </cellXfs>
  <cellStyles count="4">
    <cellStyle name="Millares" xfId="1" builtinId="3"/>
    <cellStyle name="Moneda [0] 2" xfId="3" xr:uid="{4C0C9371-2BB2-4D48-9601-0A28E2B7CC28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11CDD-53FF-4B1F-A3EA-C4F2D43D3C3F}">
  <sheetPr>
    <pageSetUpPr fitToPage="1"/>
  </sheetPr>
  <dimension ref="A1:W91"/>
  <sheetViews>
    <sheetView workbookViewId="0">
      <selection activeCell="B87" sqref="B87"/>
    </sheetView>
  </sheetViews>
  <sheetFormatPr baseColWidth="10" defaultColWidth="9.140625" defaultRowHeight="15" x14ac:dyDescent="0.25"/>
  <cols>
    <col min="1" max="1" width="4" style="1" customWidth="1"/>
    <col min="2" max="2" width="107.5703125" style="32" customWidth="1"/>
    <col min="3" max="3" width="27.28515625" style="33" customWidth="1"/>
    <col min="4" max="4" width="25.42578125" style="33" customWidth="1"/>
    <col min="5" max="5" width="21.85546875" style="34" customWidth="1"/>
    <col min="6" max="6" width="9.140625" style="1"/>
    <col min="7" max="7" width="14.42578125" style="1" bestFit="1" customWidth="1"/>
    <col min="8" max="16384" width="9.140625" style="1"/>
  </cols>
  <sheetData>
    <row r="1" spans="2:5" ht="15.75" thickBot="1" x14ac:dyDescent="0.3"/>
    <row r="2" spans="2:5" customFormat="1" ht="14.25" customHeight="1" x14ac:dyDescent="0.2">
      <c r="B2" s="65" t="s">
        <v>16</v>
      </c>
      <c r="C2" s="66"/>
      <c r="D2" s="66"/>
      <c r="E2" s="67"/>
    </row>
    <row r="3" spans="2:5" customFormat="1" ht="7.5" customHeight="1" x14ac:dyDescent="0.2">
      <c r="B3" s="68"/>
      <c r="C3" s="69"/>
      <c r="D3" s="69"/>
      <c r="E3" s="70"/>
    </row>
    <row r="4" spans="2:5" customFormat="1" ht="21" customHeight="1" thickBot="1" x14ac:dyDescent="0.25">
      <c r="B4" s="71"/>
      <c r="C4" s="72"/>
      <c r="D4" s="72"/>
      <c r="E4" s="73"/>
    </row>
    <row r="5" spans="2:5" customFormat="1" ht="13.5" thickBot="1" x14ac:dyDescent="0.25">
      <c r="B5" s="35"/>
      <c r="C5" s="5"/>
      <c r="D5" s="5"/>
      <c r="E5" s="6"/>
    </row>
    <row r="6" spans="2:5" customFormat="1" ht="33.75" customHeight="1" thickBot="1" x14ac:dyDescent="0.25">
      <c r="B6" s="36" t="s">
        <v>1</v>
      </c>
      <c r="C6" s="37" t="s">
        <v>2</v>
      </c>
      <c r="D6" s="37" t="s">
        <v>17</v>
      </c>
      <c r="E6" s="38" t="s">
        <v>4</v>
      </c>
    </row>
    <row r="7" spans="2:5" x14ac:dyDescent="0.25">
      <c r="B7" s="39" t="s">
        <v>18</v>
      </c>
      <c r="C7" s="40">
        <v>6141973023.4599991</v>
      </c>
      <c r="D7" s="40">
        <f>D8+D79</f>
        <v>4580513933.8800001</v>
      </c>
      <c r="E7" s="41">
        <f t="shared" ref="E7:E20" si="0">D7/C7</f>
        <v>0.74577239534986239</v>
      </c>
    </row>
    <row r="8" spans="2:5" x14ac:dyDescent="0.25">
      <c r="B8" s="42" t="s">
        <v>19</v>
      </c>
      <c r="C8" s="43">
        <v>3333916573.2099996</v>
      </c>
      <c r="D8" s="43">
        <f t="shared" ref="D8" si="1">D9+D34+D59+D63+D65</f>
        <v>2503282275.8800001</v>
      </c>
      <c r="E8" s="44">
        <f t="shared" si="0"/>
        <v>0.75085330448738896</v>
      </c>
    </row>
    <row r="9" spans="2:5" x14ac:dyDescent="0.25">
      <c r="B9" s="45" t="s">
        <v>20</v>
      </c>
      <c r="C9" s="46">
        <v>1252592725.3699999</v>
      </c>
      <c r="D9" s="46">
        <f t="shared" ref="D9" si="2">D10</f>
        <v>1060374927</v>
      </c>
      <c r="E9" s="47">
        <f t="shared" si="0"/>
        <v>0.84654405659810839</v>
      </c>
    </row>
    <row r="10" spans="2:5" x14ac:dyDescent="0.25">
      <c r="B10" s="48" t="s">
        <v>21</v>
      </c>
      <c r="C10" s="18">
        <v>1252592725.3699999</v>
      </c>
      <c r="D10" s="18">
        <f>D12+D21+D29</f>
        <v>1060374927</v>
      </c>
      <c r="E10" s="49">
        <f t="shared" si="0"/>
        <v>0.84654405659810839</v>
      </c>
    </row>
    <row r="11" spans="2:5" x14ac:dyDescent="0.25">
      <c r="B11" s="48" t="s">
        <v>22</v>
      </c>
      <c r="C11" s="20">
        <v>951513176.89999986</v>
      </c>
      <c r="D11" s="20">
        <f>D12</f>
        <v>816355923</v>
      </c>
      <c r="E11" s="49">
        <f t="shared" si="0"/>
        <v>0.85795545749525193</v>
      </c>
    </row>
    <row r="12" spans="2:5" x14ac:dyDescent="0.25">
      <c r="B12" s="50" t="s">
        <v>23</v>
      </c>
      <c r="C12" s="51">
        <v>951513176.89999986</v>
      </c>
      <c r="D12" s="51">
        <f>D13+D14+D15+D16+D17+D18</f>
        <v>816355923</v>
      </c>
      <c r="E12" s="52">
        <f t="shared" si="0"/>
        <v>0.85795545749525193</v>
      </c>
    </row>
    <row r="13" spans="2:5" x14ac:dyDescent="0.25">
      <c r="B13" s="48" t="s">
        <v>24</v>
      </c>
      <c r="C13" s="20">
        <v>770406444.75999999</v>
      </c>
      <c r="D13" s="18">
        <v>663104266</v>
      </c>
      <c r="E13" s="49">
        <f t="shared" si="0"/>
        <v>0.86072004006479053</v>
      </c>
    </row>
    <row r="14" spans="2:5" x14ac:dyDescent="0.25">
      <c r="B14" s="48" t="s">
        <v>25</v>
      </c>
      <c r="C14" s="20">
        <v>2685830.4</v>
      </c>
      <c r="D14" s="18">
        <v>1943096</v>
      </c>
      <c r="E14" s="49">
        <f t="shared" si="0"/>
        <v>0.72346191330621623</v>
      </c>
    </row>
    <row r="15" spans="2:5" x14ac:dyDescent="0.25">
      <c r="B15" s="48" t="s">
        <v>26</v>
      </c>
      <c r="C15" s="20">
        <v>4215578.4000000004</v>
      </c>
      <c r="D15" s="18">
        <v>3138749</v>
      </c>
      <c r="E15" s="49">
        <f t="shared" si="0"/>
        <v>0.74455951287728384</v>
      </c>
    </row>
    <row r="16" spans="2:5" x14ac:dyDescent="0.25">
      <c r="B16" s="48" t="s">
        <v>27</v>
      </c>
      <c r="C16" s="20">
        <v>32100268.530000001</v>
      </c>
      <c r="D16" s="18">
        <v>30590802</v>
      </c>
      <c r="E16" s="49">
        <f t="shared" si="0"/>
        <v>0.95297651393198479</v>
      </c>
    </row>
    <row r="17" spans="2:5" x14ac:dyDescent="0.25">
      <c r="B17" s="48" t="s">
        <v>28</v>
      </c>
      <c r="C17" s="20">
        <v>23223204.649999999</v>
      </c>
      <c r="D17" s="18">
        <v>23169564</v>
      </c>
      <c r="E17" s="49">
        <f t="shared" si="0"/>
        <v>0.99769021326692742</v>
      </c>
    </row>
    <row r="18" spans="2:5" x14ac:dyDescent="0.25">
      <c r="B18" s="53" t="s">
        <v>29</v>
      </c>
      <c r="C18" s="54">
        <v>118881850.16</v>
      </c>
      <c r="D18" s="54">
        <f t="shared" ref="D18" si="3">D19+D20</f>
        <v>94409446</v>
      </c>
      <c r="E18" s="49">
        <f t="shared" si="0"/>
        <v>0.79414516070314167</v>
      </c>
    </row>
    <row r="19" spans="2:5" x14ac:dyDescent="0.25">
      <c r="B19" s="48" t="s">
        <v>30</v>
      </c>
      <c r="C19" s="20">
        <v>72123845.709999993</v>
      </c>
      <c r="D19" s="18">
        <v>66008296</v>
      </c>
      <c r="E19" s="49">
        <f t="shared" si="0"/>
        <v>0.91520765913412638</v>
      </c>
    </row>
    <row r="20" spans="2:5" x14ac:dyDescent="0.25">
      <c r="B20" s="48" t="s">
        <v>31</v>
      </c>
      <c r="C20" s="20">
        <v>46758004.450000003</v>
      </c>
      <c r="D20" s="18">
        <v>28401150</v>
      </c>
      <c r="E20" s="49">
        <f t="shared" si="0"/>
        <v>0.60740723078484582</v>
      </c>
    </row>
    <row r="21" spans="2:5" x14ac:dyDescent="0.25">
      <c r="B21" s="50" t="s">
        <v>32</v>
      </c>
      <c r="C21" s="51">
        <v>251633130.72999999</v>
      </c>
      <c r="D21" s="51">
        <f>D22+D23+D24+D25+D26+D27+D28</f>
        <v>203962468</v>
      </c>
      <c r="E21" s="52">
        <f>D21/C21</f>
        <v>0.81055490351487081</v>
      </c>
    </row>
    <row r="22" spans="2:5" x14ac:dyDescent="0.25">
      <c r="B22" s="48" t="s">
        <v>33</v>
      </c>
      <c r="C22" s="20">
        <v>81448773.370000005</v>
      </c>
      <c r="D22" s="18">
        <v>70846650</v>
      </c>
      <c r="E22" s="49">
        <f>D22/C22</f>
        <v>0.86983077913478957</v>
      </c>
    </row>
    <row r="23" spans="2:5" x14ac:dyDescent="0.25">
      <c r="B23" s="48" t="s">
        <v>34</v>
      </c>
      <c r="C23" s="20">
        <v>12352865.02</v>
      </c>
      <c r="D23" s="18">
        <v>11927676</v>
      </c>
      <c r="E23" s="49">
        <f t="shared" ref="E23:E28" si="4">D23/C23</f>
        <v>0.96557972427355154</v>
      </c>
    </row>
    <row r="24" spans="2:5" x14ac:dyDescent="0.25">
      <c r="B24" s="48" t="s">
        <v>35</v>
      </c>
      <c r="C24" s="20">
        <v>104010266.12</v>
      </c>
      <c r="D24" s="18">
        <v>77138142</v>
      </c>
      <c r="E24" s="49">
        <f t="shared" si="4"/>
        <v>0.74163969459517809</v>
      </c>
    </row>
    <row r="25" spans="2:5" x14ac:dyDescent="0.25">
      <c r="B25" s="48" t="s">
        <v>36</v>
      </c>
      <c r="C25" s="20">
        <v>30816257.789999999</v>
      </c>
      <c r="D25" s="18">
        <v>27490600</v>
      </c>
      <c r="E25" s="49">
        <f t="shared" si="4"/>
        <v>0.89208106277332644</v>
      </c>
    </row>
    <row r="26" spans="2:5" x14ac:dyDescent="0.25">
      <c r="B26" s="48" t="s">
        <v>37</v>
      </c>
      <c r="C26" s="20">
        <v>15021521.640000001</v>
      </c>
      <c r="D26" s="18">
        <v>9541600</v>
      </c>
      <c r="E26" s="49">
        <f t="shared" si="4"/>
        <v>0.63519530368962007</v>
      </c>
    </row>
    <row r="27" spans="2:5" x14ac:dyDescent="0.25">
      <c r="B27" s="48" t="s">
        <v>38</v>
      </c>
      <c r="C27" s="20">
        <v>4790068.07</v>
      </c>
      <c r="D27" s="18">
        <v>4210600</v>
      </c>
      <c r="E27" s="49">
        <f t="shared" si="4"/>
        <v>0.87902717424222321</v>
      </c>
    </row>
    <row r="28" spans="2:5" x14ac:dyDescent="0.25">
      <c r="B28" s="48" t="s">
        <v>39</v>
      </c>
      <c r="C28" s="20">
        <v>3193378.7199999997</v>
      </c>
      <c r="D28" s="18">
        <v>2807200</v>
      </c>
      <c r="E28" s="49">
        <f t="shared" si="4"/>
        <v>0.87906892546713034</v>
      </c>
    </row>
    <row r="29" spans="2:5" x14ac:dyDescent="0.25">
      <c r="B29" s="50" t="s">
        <v>40</v>
      </c>
      <c r="C29" s="51">
        <v>49446417.740000002</v>
      </c>
      <c r="D29" s="51">
        <f t="shared" ref="D29" si="5">D30</f>
        <v>40056536</v>
      </c>
      <c r="E29" s="52">
        <f>D29/C29</f>
        <v>0.8100998582066341</v>
      </c>
    </row>
    <row r="30" spans="2:5" x14ac:dyDescent="0.25">
      <c r="B30" s="48" t="s">
        <v>41</v>
      </c>
      <c r="C30" s="55">
        <v>49446417.740000002</v>
      </c>
      <c r="D30" s="55">
        <f t="shared" ref="D30" si="6">D31+D32+D33</f>
        <v>40056536</v>
      </c>
      <c r="E30" s="56">
        <f>D30/C30</f>
        <v>0.8100998582066341</v>
      </c>
    </row>
    <row r="31" spans="2:5" x14ac:dyDescent="0.25">
      <c r="B31" s="48" t="s">
        <v>42</v>
      </c>
      <c r="C31" s="20">
        <v>34634158.740000002</v>
      </c>
      <c r="D31" s="18">
        <v>34177378</v>
      </c>
      <c r="E31" s="56">
        <f t="shared" ref="E31:E33" si="7">D31/C31</f>
        <v>0.98681126504532501</v>
      </c>
    </row>
    <row r="32" spans="2:5" x14ac:dyDescent="0.25">
      <c r="B32" s="48" t="s">
        <v>43</v>
      </c>
      <c r="C32" s="20">
        <v>11815546</v>
      </c>
      <c r="D32" s="18">
        <v>2983137</v>
      </c>
      <c r="E32" s="56">
        <f t="shared" si="7"/>
        <v>0.25247559444142487</v>
      </c>
    </row>
    <row r="33" spans="2:5" x14ac:dyDescent="0.25">
      <c r="B33" s="48" t="s">
        <v>44</v>
      </c>
      <c r="C33" s="20">
        <v>2996713</v>
      </c>
      <c r="D33" s="18">
        <v>2896021</v>
      </c>
      <c r="E33" s="56">
        <f t="shared" si="7"/>
        <v>0.96639918470671027</v>
      </c>
    </row>
    <row r="34" spans="2:5" x14ac:dyDescent="0.25">
      <c r="B34" s="57" t="s">
        <v>45</v>
      </c>
      <c r="C34" s="46">
        <v>1641505498.6600001</v>
      </c>
      <c r="D34" s="46">
        <f t="shared" ref="D34" si="8">D35+D47</f>
        <v>1216621810.29</v>
      </c>
      <c r="E34" s="47">
        <f>D34/C34</f>
        <v>0.74116219000372352</v>
      </c>
    </row>
    <row r="35" spans="2:5" x14ac:dyDescent="0.25">
      <c r="B35" s="50" t="s">
        <v>46</v>
      </c>
      <c r="C35" s="51">
        <v>111558839</v>
      </c>
      <c r="D35" s="51">
        <f t="shared" ref="D35" si="9">D36</f>
        <v>107838508</v>
      </c>
      <c r="E35" s="52">
        <f>D35/C35</f>
        <v>0.96665140088092882</v>
      </c>
    </row>
    <row r="36" spans="2:5" x14ac:dyDescent="0.25">
      <c r="B36" s="48" t="s">
        <v>47</v>
      </c>
      <c r="C36" s="18">
        <v>111558839</v>
      </c>
      <c r="D36" s="18">
        <f t="shared" ref="D36" si="10">D37+D41</f>
        <v>107838508</v>
      </c>
      <c r="E36" s="49">
        <f>D36/C36</f>
        <v>0.96665140088092882</v>
      </c>
    </row>
    <row r="37" spans="2:5" x14ac:dyDescent="0.25">
      <c r="B37" s="53" t="s">
        <v>48</v>
      </c>
      <c r="C37" s="54">
        <v>1</v>
      </c>
      <c r="D37" s="54">
        <f t="shared" ref="D37:D39" si="11">D38</f>
        <v>0</v>
      </c>
      <c r="E37" s="58">
        <f>D37/C37</f>
        <v>0</v>
      </c>
    </row>
    <row r="38" spans="2:5" x14ac:dyDescent="0.25">
      <c r="B38" s="48" t="s">
        <v>49</v>
      </c>
      <c r="C38" s="18">
        <v>1</v>
      </c>
      <c r="D38" s="18">
        <f t="shared" si="11"/>
        <v>0</v>
      </c>
      <c r="E38" s="49">
        <f>D38/C38</f>
        <v>0</v>
      </c>
    </row>
    <row r="39" spans="2:5" x14ac:dyDescent="0.25">
      <c r="B39" s="48" t="s">
        <v>50</v>
      </c>
      <c r="C39" s="18">
        <v>1</v>
      </c>
      <c r="D39" s="18">
        <f t="shared" si="11"/>
        <v>0</v>
      </c>
      <c r="E39" s="49">
        <f t="shared" ref="E39:E40" si="12">D39/C39</f>
        <v>0</v>
      </c>
    </row>
    <row r="40" spans="2:5" x14ac:dyDescent="0.25">
      <c r="B40" s="48" t="s">
        <v>51</v>
      </c>
      <c r="C40" s="20">
        <v>1</v>
      </c>
      <c r="D40" s="18">
        <v>0</v>
      </c>
      <c r="E40" s="49">
        <f t="shared" si="12"/>
        <v>0</v>
      </c>
    </row>
    <row r="41" spans="2:5" x14ac:dyDescent="0.25">
      <c r="B41" s="53" t="s">
        <v>52</v>
      </c>
      <c r="C41" s="54">
        <v>111558838</v>
      </c>
      <c r="D41" s="54">
        <f>D42</f>
        <v>107838508</v>
      </c>
      <c r="E41" s="58">
        <f>D41/C41</f>
        <v>0.96665140954587569</v>
      </c>
    </row>
    <row r="42" spans="2:5" x14ac:dyDescent="0.25">
      <c r="B42" s="48" t="s">
        <v>53</v>
      </c>
      <c r="C42" s="18">
        <v>111558838</v>
      </c>
      <c r="D42" s="18">
        <f>D43</f>
        <v>107838508</v>
      </c>
      <c r="E42" s="49">
        <f>D42/C42</f>
        <v>0.96665140954587569</v>
      </c>
    </row>
    <row r="43" spans="2:5" x14ac:dyDescent="0.25">
      <c r="B43" s="48" t="s">
        <v>54</v>
      </c>
      <c r="C43" s="18">
        <v>111558838</v>
      </c>
      <c r="D43" s="18">
        <f>D44</f>
        <v>107838508</v>
      </c>
      <c r="E43" s="49">
        <f t="shared" ref="E43:E57" si="13">D43/C43</f>
        <v>0.96665140954587569</v>
      </c>
    </row>
    <row r="44" spans="2:5" x14ac:dyDescent="0.25">
      <c r="B44" s="48" t="s">
        <v>55</v>
      </c>
      <c r="C44" s="18">
        <v>111558838</v>
      </c>
      <c r="D44" s="18">
        <f>D45</f>
        <v>107838508</v>
      </c>
      <c r="E44" s="49">
        <f t="shared" si="13"/>
        <v>0.96665140954587569</v>
      </c>
    </row>
    <row r="45" spans="2:5" x14ac:dyDescent="0.25">
      <c r="B45" s="48" t="s">
        <v>56</v>
      </c>
      <c r="C45" s="20">
        <v>111558837</v>
      </c>
      <c r="D45" s="18">
        <v>107838508</v>
      </c>
      <c r="E45" s="49">
        <f t="shared" si="13"/>
        <v>0.96665141821082268</v>
      </c>
    </row>
    <row r="46" spans="2:5" x14ac:dyDescent="0.25">
      <c r="B46" s="48" t="s">
        <v>57</v>
      </c>
      <c r="C46" s="20">
        <v>1</v>
      </c>
      <c r="D46" s="18">
        <v>0</v>
      </c>
      <c r="E46" s="49">
        <f t="shared" si="13"/>
        <v>0</v>
      </c>
    </row>
    <row r="47" spans="2:5" x14ac:dyDescent="0.25">
      <c r="B47" s="50" t="s">
        <v>58</v>
      </c>
      <c r="C47" s="51">
        <v>1529946659.6600001</v>
      </c>
      <c r="D47" s="51">
        <f t="shared" ref="D47" si="14">D48+D51+D58</f>
        <v>1108783302.29</v>
      </c>
      <c r="E47" s="52">
        <f t="shared" si="13"/>
        <v>0.72472023471485258</v>
      </c>
    </row>
    <row r="48" spans="2:5" x14ac:dyDescent="0.25">
      <c r="B48" s="53" t="s">
        <v>59</v>
      </c>
      <c r="C48" s="54">
        <v>21940000</v>
      </c>
      <c r="D48" s="54">
        <f t="shared" ref="D48" si="15">D49+D50</f>
        <v>15416975.9</v>
      </c>
      <c r="E48" s="58">
        <f t="shared" si="13"/>
        <v>0.70268805378304466</v>
      </c>
    </row>
    <row r="49" spans="2:7" x14ac:dyDescent="0.25">
      <c r="B49" s="48" t="s">
        <v>60</v>
      </c>
      <c r="C49" s="20">
        <v>5940000</v>
      </c>
      <c r="D49" s="18">
        <v>1765000</v>
      </c>
      <c r="E49" s="49">
        <f t="shared" si="13"/>
        <v>0.29713804713804715</v>
      </c>
    </row>
    <row r="50" spans="2:7" x14ac:dyDescent="0.25">
      <c r="B50" s="48" t="s">
        <v>61</v>
      </c>
      <c r="C50" s="20">
        <v>16000000</v>
      </c>
      <c r="D50" s="18">
        <v>13651975.9</v>
      </c>
      <c r="E50" s="49">
        <f t="shared" si="13"/>
        <v>0.85324849375</v>
      </c>
    </row>
    <row r="51" spans="2:7" x14ac:dyDescent="0.25">
      <c r="B51" s="53" t="s">
        <v>62</v>
      </c>
      <c r="C51" s="54">
        <v>1507006659.6600001</v>
      </c>
      <c r="D51" s="54">
        <f t="shared" ref="D51" si="16">D53+D54+D55+D56+D57+D52</f>
        <v>1093366326.3899999</v>
      </c>
      <c r="E51" s="58">
        <f t="shared" si="13"/>
        <v>0.72552189426732672</v>
      </c>
    </row>
    <row r="52" spans="2:7" x14ac:dyDescent="0.25">
      <c r="B52" s="48" t="s">
        <v>63</v>
      </c>
      <c r="C52" s="20">
        <v>30000000</v>
      </c>
      <c r="D52" s="18">
        <v>0</v>
      </c>
      <c r="E52" s="49">
        <f t="shared" si="13"/>
        <v>0</v>
      </c>
    </row>
    <row r="53" spans="2:7" ht="26.25" x14ac:dyDescent="0.25">
      <c r="B53" s="48" t="s">
        <v>64</v>
      </c>
      <c r="C53" s="20">
        <v>32723066.66</v>
      </c>
      <c r="D53" s="18">
        <v>22301568.300000001</v>
      </c>
      <c r="E53" s="49">
        <f t="shared" si="13"/>
        <v>0.6815243978114367</v>
      </c>
    </row>
    <row r="54" spans="2:7" x14ac:dyDescent="0.25">
      <c r="B54" s="48" t="s">
        <v>65</v>
      </c>
      <c r="C54" s="20">
        <v>240765000</v>
      </c>
      <c r="D54" s="18">
        <v>218339360.09</v>
      </c>
      <c r="E54" s="49">
        <f t="shared" si="13"/>
        <v>0.90685672788818972</v>
      </c>
    </row>
    <row r="55" spans="2:7" x14ac:dyDescent="0.25">
      <c r="B55" s="48" t="s">
        <v>66</v>
      </c>
      <c r="C55" s="20">
        <v>1155018593</v>
      </c>
      <c r="D55" s="18">
        <v>818712139</v>
      </c>
      <c r="E55" s="49">
        <f t="shared" si="13"/>
        <v>0.70883026815482619</v>
      </c>
    </row>
    <row r="56" spans="2:7" x14ac:dyDescent="0.25">
      <c r="B56" s="48" t="s">
        <v>67</v>
      </c>
      <c r="C56" s="20">
        <v>17500000</v>
      </c>
      <c r="D56" s="18">
        <v>8179016</v>
      </c>
      <c r="E56" s="49">
        <f t="shared" si="13"/>
        <v>0.46737234285714285</v>
      </c>
    </row>
    <row r="57" spans="2:7" x14ac:dyDescent="0.25">
      <c r="B57" s="48" t="s">
        <v>68</v>
      </c>
      <c r="C57" s="20">
        <v>31000000</v>
      </c>
      <c r="D57" s="18">
        <v>25834243</v>
      </c>
      <c r="E57" s="49">
        <f t="shared" si="13"/>
        <v>0.83336267741935488</v>
      </c>
      <c r="G57" s="59"/>
    </row>
    <row r="58" spans="2:7" x14ac:dyDescent="0.25">
      <c r="B58" s="53" t="s">
        <v>69</v>
      </c>
      <c r="C58" s="54">
        <v>1000000</v>
      </c>
      <c r="D58" s="54">
        <v>0</v>
      </c>
      <c r="E58" s="58">
        <f>D58/C58</f>
        <v>0</v>
      </c>
    </row>
    <row r="59" spans="2:7" x14ac:dyDescent="0.25">
      <c r="B59" s="57" t="s">
        <v>70</v>
      </c>
      <c r="C59" s="46">
        <v>37126538</v>
      </c>
      <c r="D59" s="46">
        <f t="shared" ref="D59:D61" si="17">D60</f>
        <v>37126538</v>
      </c>
      <c r="E59" s="47">
        <f>D59/C59</f>
        <v>1</v>
      </c>
    </row>
    <row r="60" spans="2:7" x14ac:dyDescent="0.25">
      <c r="B60" s="48" t="s">
        <v>71</v>
      </c>
      <c r="C60" s="18">
        <v>37126538</v>
      </c>
      <c r="D60" s="18">
        <f t="shared" si="17"/>
        <v>37126538</v>
      </c>
      <c r="E60" s="49">
        <f>D60/C60</f>
        <v>1</v>
      </c>
    </row>
    <row r="61" spans="2:7" x14ac:dyDescent="0.25">
      <c r="B61" s="48" t="s">
        <v>72</v>
      </c>
      <c r="C61" s="18">
        <v>37126538</v>
      </c>
      <c r="D61" s="18">
        <f t="shared" si="17"/>
        <v>37126538</v>
      </c>
      <c r="E61" s="49">
        <f t="shared" ref="E61:E62" si="18">D61/C61</f>
        <v>1</v>
      </c>
    </row>
    <row r="62" spans="2:7" x14ac:dyDescent="0.25">
      <c r="B62" s="48" t="s">
        <v>73</v>
      </c>
      <c r="C62" s="18">
        <v>37126538</v>
      </c>
      <c r="D62" s="18">
        <v>37126538</v>
      </c>
      <c r="E62" s="49">
        <f t="shared" si="18"/>
        <v>1</v>
      </c>
    </row>
    <row r="63" spans="2:7" x14ac:dyDescent="0.25">
      <c r="B63" s="57" t="s">
        <v>74</v>
      </c>
      <c r="C63" s="60">
        <v>0</v>
      </c>
      <c r="D63" s="60"/>
      <c r="E63" s="47">
        <v>0</v>
      </c>
    </row>
    <row r="64" spans="2:7" x14ac:dyDescent="0.25">
      <c r="B64" s="48" t="s">
        <v>74</v>
      </c>
      <c r="C64" s="18">
        <v>0</v>
      </c>
      <c r="D64" s="18">
        <v>0</v>
      </c>
      <c r="E64" s="49">
        <v>0</v>
      </c>
    </row>
    <row r="65" spans="2:5" x14ac:dyDescent="0.25">
      <c r="B65" s="57" t="s">
        <v>75</v>
      </c>
      <c r="C65" s="46">
        <v>402691811.18000001</v>
      </c>
      <c r="D65" s="46">
        <f t="shared" ref="D65" si="19">D66+D69+D71</f>
        <v>189159000.59</v>
      </c>
      <c r="E65" s="47">
        <f>D65/C65</f>
        <v>0.46973639726050315</v>
      </c>
    </row>
    <row r="66" spans="2:5" x14ac:dyDescent="0.25">
      <c r="B66" s="53" t="s">
        <v>76</v>
      </c>
      <c r="C66" s="54">
        <v>381932485.18000001</v>
      </c>
      <c r="D66" s="54">
        <f t="shared" ref="D66" si="20">D67</f>
        <v>170676722.59</v>
      </c>
      <c r="E66" s="58">
        <f>D66/C66</f>
        <v>0.4468766842641369</v>
      </c>
    </row>
    <row r="67" spans="2:5" x14ac:dyDescent="0.25">
      <c r="B67" s="48" t="s">
        <v>77</v>
      </c>
      <c r="C67" s="18">
        <v>381932485.18000001</v>
      </c>
      <c r="D67" s="18">
        <v>170676722.59</v>
      </c>
      <c r="E67" s="49">
        <f>D67/C67</f>
        <v>0.4468766842641369</v>
      </c>
    </row>
    <row r="68" spans="2:5" x14ac:dyDescent="0.25">
      <c r="B68" s="48" t="s">
        <v>78</v>
      </c>
      <c r="C68" s="18">
        <v>0</v>
      </c>
      <c r="D68" s="18">
        <v>0</v>
      </c>
      <c r="E68" s="49">
        <v>0</v>
      </c>
    </row>
    <row r="69" spans="2:5" x14ac:dyDescent="0.25">
      <c r="B69" s="53" t="s">
        <v>79</v>
      </c>
      <c r="C69" s="54">
        <v>19759326</v>
      </c>
      <c r="D69" s="54">
        <f t="shared" ref="D69" si="21">D70</f>
        <v>18482278</v>
      </c>
      <c r="E69" s="58">
        <f>D69/C69</f>
        <v>0.9353698602877446</v>
      </c>
    </row>
    <row r="70" spans="2:5" x14ac:dyDescent="0.25">
      <c r="B70" s="48" t="s">
        <v>80</v>
      </c>
      <c r="C70" s="18">
        <v>19759326</v>
      </c>
      <c r="D70" s="18">
        <v>18482278</v>
      </c>
      <c r="E70" s="49">
        <f>D70/C70</f>
        <v>0.9353698602877446</v>
      </c>
    </row>
    <row r="71" spans="2:5" x14ac:dyDescent="0.25">
      <c r="B71" s="53" t="s">
        <v>81</v>
      </c>
      <c r="C71" s="54">
        <v>1000000</v>
      </c>
      <c r="D71" s="54">
        <f t="shared" ref="D71:D72" si="22">D72</f>
        <v>0</v>
      </c>
      <c r="E71" s="58">
        <f>D71/C71</f>
        <v>0</v>
      </c>
    </row>
    <row r="72" spans="2:5" x14ac:dyDescent="0.25">
      <c r="B72" s="48" t="s">
        <v>82</v>
      </c>
      <c r="C72" s="18">
        <v>1000000</v>
      </c>
      <c r="D72" s="18">
        <f t="shared" si="22"/>
        <v>0</v>
      </c>
      <c r="E72" s="49">
        <f>D72/C72</f>
        <v>0</v>
      </c>
    </row>
    <row r="73" spans="2:5" x14ac:dyDescent="0.25">
      <c r="B73" s="48" t="s">
        <v>83</v>
      </c>
      <c r="C73" s="18">
        <v>1000000</v>
      </c>
      <c r="D73" s="18">
        <v>0</v>
      </c>
      <c r="E73" s="49">
        <f>D73/C73</f>
        <v>0</v>
      </c>
    </row>
    <row r="74" spans="2:5" x14ac:dyDescent="0.25">
      <c r="B74" s="42" t="s">
        <v>84</v>
      </c>
      <c r="C74" s="43">
        <v>0</v>
      </c>
      <c r="D74" s="43">
        <f t="shared" ref="D74:D77" si="23">D75</f>
        <v>0</v>
      </c>
      <c r="E74" s="44">
        <v>0</v>
      </c>
    </row>
    <row r="75" spans="2:5" x14ac:dyDescent="0.25">
      <c r="B75" s="48" t="s">
        <v>85</v>
      </c>
      <c r="C75" s="18">
        <v>0</v>
      </c>
      <c r="D75" s="18">
        <f t="shared" si="23"/>
        <v>0</v>
      </c>
      <c r="E75" s="49">
        <v>0</v>
      </c>
    </row>
    <row r="76" spans="2:5" x14ac:dyDescent="0.25">
      <c r="B76" s="48" t="s">
        <v>86</v>
      </c>
      <c r="C76" s="18">
        <v>0</v>
      </c>
      <c r="D76" s="18">
        <f t="shared" si="23"/>
        <v>0</v>
      </c>
      <c r="E76" s="49">
        <v>0</v>
      </c>
    </row>
    <row r="77" spans="2:5" x14ac:dyDescent="0.25">
      <c r="B77" s="48" t="s">
        <v>87</v>
      </c>
      <c r="C77" s="18">
        <v>0</v>
      </c>
      <c r="D77" s="18">
        <f t="shared" si="23"/>
        <v>0</v>
      </c>
      <c r="E77" s="49">
        <v>0</v>
      </c>
    </row>
    <row r="78" spans="2:5" x14ac:dyDescent="0.25">
      <c r="B78" s="48" t="s">
        <v>88</v>
      </c>
      <c r="C78" s="18">
        <v>0</v>
      </c>
      <c r="D78" s="18">
        <v>0</v>
      </c>
      <c r="E78" s="49">
        <v>0</v>
      </c>
    </row>
    <row r="79" spans="2:5" x14ac:dyDescent="0.25">
      <c r="B79" s="42" t="s">
        <v>89</v>
      </c>
      <c r="C79" s="43">
        <v>2808056450.25</v>
      </c>
      <c r="D79" s="43">
        <f t="shared" ref="D79:D80" si="24">D80</f>
        <v>2077231658</v>
      </c>
      <c r="E79" s="44">
        <f>D79/C79</f>
        <v>0.73973999269675117</v>
      </c>
    </row>
    <row r="80" spans="2:5" x14ac:dyDescent="0.25">
      <c r="B80" s="48" t="s">
        <v>90</v>
      </c>
      <c r="C80" s="18">
        <v>2808056450.25</v>
      </c>
      <c r="D80" s="18">
        <f t="shared" si="24"/>
        <v>2077231658</v>
      </c>
      <c r="E80" s="49">
        <f>D80/C80</f>
        <v>0.73973999269675117</v>
      </c>
    </row>
    <row r="81" spans="1:23" x14ac:dyDescent="0.25">
      <c r="B81" s="48" t="s">
        <v>91</v>
      </c>
      <c r="C81" s="18">
        <v>2808056450.25</v>
      </c>
      <c r="D81" s="18">
        <f t="shared" ref="D81" si="25">D82+D83+D84</f>
        <v>2077231658</v>
      </c>
      <c r="E81" s="49">
        <f t="shared" ref="E81:E84" si="26">D81/C81</f>
        <v>0.73973999269675117</v>
      </c>
    </row>
    <row r="82" spans="1:23" x14ac:dyDescent="0.25">
      <c r="B82" s="48" t="s">
        <v>92</v>
      </c>
      <c r="C82" s="18">
        <v>2808056449.25</v>
      </c>
      <c r="D82" s="20">
        <v>2077231658</v>
      </c>
      <c r="E82" s="49">
        <f t="shared" si="26"/>
        <v>0.739739992960186</v>
      </c>
    </row>
    <row r="83" spans="1:23" x14ac:dyDescent="0.25">
      <c r="B83" s="48" t="s">
        <v>93</v>
      </c>
      <c r="C83" s="18">
        <v>0</v>
      </c>
      <c r="D83" s="18">
        <v>0</v>
      </c>
      <c r="E83" s="49">
        <v>0</v>
      </c>
    </row>
    <row r="84" spans="1:23" ht="15.75" thickBot="1" x14ac:dyDescent="0.3">
      <c r="B84" s="61" t="s">
        <v>94</v>
      </c>
      <c r="C84" s="62">
        <v>1</v>
      </c>
      <c r="D84" s="62">
        <v>0</v>
      </c>
      <c r="E84" s="63">
        <f t="shared" si="26"/>
        <v>0</v>
      </c>
    </row>
    <row r="85" spans="1:23" x14ac:dyDescent="0.25">
      <c r="C85" s="64"/>
      <c r="D85" s="64"/>
      <c r="E85"/>
    </row>
    <row r="86" spans="1:23" customFormat="1" x14ac:dyDescent="0.25">
      <c r="A86" s="1"/>
      <c r="B86" s="29" t="s">
        <v>95</v>
      </c>
      <c r="C86" s="33"/>
      <c r="D86" s="33"/>
      <c r="E86" s="3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customFormat="1" x14ac:dyDescent="0.25">
      <c r="A87" s="1"/>
      <c r="B87" s="83" t="s">
        <v>96</v>
      </c>
      <c r="C87" s="33"/>
      <c r="D87" s="33"/>
      <c r="E87" s="3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customFormat="1" x14ac:dyDescent="0.25">
      <c r="A88" s="1"/>
      <c r="B88" s="32"/>
      <c r="C88" s="33"/>
      <c r="D88" s="33"/>
      <c r="E88" s="3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customFormat="1" x14ac:dyDescent="0.25">
      <c r="A89" s="1"/>
      <c r="B89" s="29"/>
      <c r="C89" s="33"/>
      <c r="D89" s="33"/>
      <c r="E89" s="3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customFormat="1" x14ac:dyDescent="0.25">
      <c r="A90" s="1"/>
      <c r="B90" s="32"/>
      <c r="C90" s="33"/>
      <c r="D90" s="33"/>
      <c r="E90" s="34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customFormat="1" x14ac:dyDescent="0.25">
      <c r="A91" s="1"/>
      <c r="B91" s="29"/>
      <c r="C91" s="33"/>
      <c r="D91" s="33"/>
      <c r="E91" s="3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</sheetData>
  <mergeCells count="1">
    <mergeCell ref="B2:E4"/>
  </mergeCells>
  <pageMargins left="0.25" right="0.25" top="0.75" bottom="0.75" header="0.3" footer="0.3"/>
  <pageSetup scale="50" orientation="portrait" r:id="rId1"/>
  <ignoredErrors>
    <ignoredError sqref="D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14510-2E9C-4918-A6EA-0D56FE2686B4}">
  <sheetPr>
    <pageSetUpPr fitToPage="1"/>
  </sheetPr>
  <dimension ref="B1:F43"/>
  <sheetViews>
    <sheetView tabSelected="1" workbookViewId="0">
      <selection activeCell="D24" sqref="D24"/>
    </sheetView>
  </sheetViews>
  <sheetFormatPr baseColWidth="10" defaultColWidth="9.140625" defaultRowHeight="15" x14ac:dyDescent="0.25"/>
  <cols>
    <col min="1" max="1" width="9.140625" style="1"/>
    <col min="2" max="2" width="71" style="1" customWidth="1"/>
    <col min="3" max="3" width="53.85546875" style="2" customWidth="1"/>
    <col min="4" max="4" width="37.5703125" style="2" customWidth="1"/>
    <col min="5" max="5" width="19.5703125" style="3" customWidth="1"/>
    <col min="6" max="6" width="18.28515625" style="1" bestFit="1" customWidth="1"/>
    <col min="7" max="7" width="9.42578125" style="1" bestFit="1" customWidth="1"/>
    <col min="8" max="16384" width="9.140625" style="1"/>
  </cols>
  <sheetData>
    <row r="1" spans="2:6" ht="15.75" thickBot="1" x14ac:dyDescent="0.3"/>
    <row r="2" spans="2:6" customFormat="1" ht="14.25" customHeight="1" x14ac:dyDescent="0.2">
      <c r="B2" s="74" t="s">
        <v>0</v>
      </c>
      <c r="C2" s="75"/>
      <c r="D2" s="75"/>
      <c r="E2" s="76"/>
    </row>
    <row r="3" spans="2:6" customFormat="1" ht="12.75" x14ac:dyDescent="0.2">
      <c r="B3" s="77"/>
      <c r="C3" s="78"/>
      <c r="D3" s="78"/>
      <c r="E3" s="79"/>
    </row>
    <row r="4" spans="2:6" customFormat="1" ht="15" customHeight="1" x14ac:dyDescent="0.2">
      <c r="B4" s="77"/>
      <c r="C4" s="78"/>
      <c r="D4" s="78"/>
      <c r="E4" s="79"/>
    </row>
    <row r="5" spans="2:6" customFormat="1" ht="13.5" thickBot="1" x14ac:dyDescent="0.25">
      <c r="B5" s="80"/>
      <c r="C5" s="81"/>
      <c r="D5" s="81"/>
      <c r="E5" s="82"/>
    </row>
    <row r="6" spans="2:6" customFormat="1" ht="12.75" x14ac:dyDescent="0.2">
      <c r="B6" s="4"/>
      <c r="C6" s="5"/>
      <c r="D6" s="5"/>
      <c r="E6" s="6"/>
    </row>
    <row r="7" spans="2:6" customFormat="1" ht="13.5" customHeight="1" thickBot="1" x14ac:dyDescent="0.25">
      <c r="B7" s="7" t="s">
        <v>1</v>
      </c>
      <c r="C7" s="8" t="s">
        <v>2</v>
      </c>
      <c r="D7" s="8" t="s">
        <v>3</v>
      </c>
      <c r="E7" s="9" t="s">
        <v>4</v>
      </c>
    </row>
    <row r="8" spans="2:6" s="3" customFormat="1" x14ac:dyDescent="0.25">
      <c r="B8" s="10" t="s">
        <v>5</v>
      </c>
      <c r="C8" s="11">
        <f>C9+C10+C14</f>
        <v>6141973024.25</v>
      </c>
      <c r="D8" s="11">
        <f>D9+D10+D14</f>
        <v>5217563644.4300003</v>
      </c>
      <c r="E8" s="12">
        <f>D8/C8</f>
        <v>0.84949309022195196</v>
      </c>
      <c r="F8" s="13"/>
    </row>
    <row r="9" spans="2:6" s="3" customFormat="1" x14ac:dyDescent="0.25">
      <c r="B9" s="14" t="s">
        <v>6</v>
      </c>
      <c r="C9" s="15">
        <v>10000000</v>
      </c>
      <c r="D9" s="15">
        <v>10000000</v>
      </c>
      <c r="E9" s="16">
        <f>D9/C9</f>
        <v>1</v>
      </c>
    </row>
    <row r="10" spans="2:6" s="3" customFormat="1" x14ac:dyDescent="0.25">
      <c r="B10" s="14" t="s">
        <v>7</v>
      </c>
      <c r="C10" s="15">
        <f t="shared" ref="C10:D12" si="0">C11</f>
        <v>3060916435</v>
      </c>
      <c r="D10" s="15">
        <f t="shared" si="0"/>
        <v>2136507055.1800001</v>
      </c>
      <c r="E10" s="16">
        <f>D10/C10</f>
        <v>0.69799587821155273</v>
      </c>
    </row>
    <row r="11" spans="2:6" s="3" customFormat="1" x14ac:dyDescent="0.25">
      <c r="B11" s="17" t="s">
        <v>8</v>
      </c>
      <c r="C11" s="18">
        <f t="shared" si="0"/>
        <v>3060916435</v>
      </c>
      <c r="D11" s="18">
        <f t="shared" si="0"/>
        <v>2136507055.1800001</v>
      </c>
      <c r="E11" s="19">
        <f>D11/C11</f>
        <v>0.69799587821155273</v>
      </c>
    </row>
    <row r="12" spans="2:6" s="3" customFormat="1" x14ac:dyDescent="0.25">
      <c r="B12" s="17" t="s">
        <v>9</v>
      </c>
      <c r="C12" s="18">
        <f t="shared" si="0"/>
        <v>3060916435</v>
      </c>
      <c r="D12" s="18">
        <f t="shared" si="0"/>
        <v>2136507055.1800001</v>
      </c>
      <c r="E12" s="19">
        <f t="shared" ref="E12:E13" si="1">D12/C12</f>
        <v>0.69799587821155273</v>
      </c>
    </row>
    <row r="13" spans="2:6" s="3" customFormat="1" x14ac:dyDescent="0.25">
      <c r="B13" s="17" t="s">
        <v>10</v>
      </c>
      <c r="C13" s="20">
        <v>3060916435</v>
      </c>
      <c r="D13" s="20">
        <v>2136507055.1800001</v>
      </c>
      <c r="E13" s="19">
        <f t="shared" si="1"/>
        <v>0.69799587821155273</v>
      </c>
    </row>
    <row r="14" spans="2:6" s="3" customFormat="1" x14ac:dyDescent="0.25">
      <c r="B14" s="14" t="s">
        <v>11</v>
      </c>
      <c r="C14" s="15">
        <f>C15+C17</f>
        <v>3071056589.25</v>
      </c>
      <c r="D14" s="15">
        <f>D15+D17</f>
        <v>3071056589.25</v>
      </c>
      <c r="E14" s="16">
        <f>D14/C14</f>
        <v>1</v>
      </c>
    </row>
    <row r="15" spans="2:6" s="3" customFormat="1" x14ac:dyDescent="0.25">
      <c r="B15" s="21" t="s">
        <v>12</v>
      </c>
      <c r="C15" s="22">
        <f>C16</f>
        <v>263000000</v>
      </c>
      <c r="D15" s="22">
        <f>D16</f>
        <v>263000000</v>
      </c>
      <c r="E15" s="23">
        <f>D15/C15</f>
        <v>1</v>
      </c>
    </row>
    <row r="16" spans="2:6" s="3" customFormat="1" x14ac:dyDescent="0.25">
      <c r="B16" s="17" t="s">
        <v>13</v>
      </c>
      <c r="C16" s="18">
        <v>263000000</v>
      </c>
      <c r="D16" s="18">
        <v>263000000</v>
      </c>
      <c r="E16" s="19">
        <f>D16/C16</f>
        <v>1</v>
      </c>
    </row>
    <row r="17" spans="2:5" s="3" customFormat="1" x14ac:dyDescent="0.25">
      <c r="B17" s="21" t="s">
        <v>14</v>
      </c>
      <c r="C17" s="22">
        <f>C18</f>
        <v>2808056589.25</v>
      </c>
      <c r="D17" s="22">
        <f>D18</f>
        <v>2808056589.25</v>
      </c>
      <c r="E17" s="23">
        <f>D17/C17</f>
        <v>1</v>
      </c>
    </row>
    <row r="18" spans="2:5" s="3" customFormat="1" ht="15.75" thickBot="1" x14ac:dyDescent="0.3">
      <c r="B18" s="24" t="s">
        <v>15</v>
      </c>
      <c r="C18" s="25">
        <v>2808056589.25</v>
      </c>
      <c r="D18" s="25">
        <v>2808056589.25</v>
      </c>
      <c r="E18" s="26">
        <f>D18/C18</f>
        <v>1</v>
      </c>
    </row>
    <row r="19" spans="2:5" s="3" customFormat="1" x14ac:dyDescent="0.25">
      <c r="B19" s="1"/>
      <c r="C19" s="27"/>
      <c r="D19" s="27"/>
      <c r="E19" s="1"/>
    </row>
    <row r="20" spans="2:5" s="3" customFormat="1" x14ac:dyDescent="0.25">
      <c r="B20" s="29" t="s">
        <v>95</v>
      </c>
      <c r="C20" s="2"/>
      <c r="D20" s="2"/>
    </row>
    <row r="21" spans="2:5" x14ac:dyDescent="0.25">
      <c r="B21" s="83" t="s">
        <v>96</v>
      </c>
    </row>
    <row r="22" spans="2:5" x14ac:dyDescent="0.25">
      <c r="B22" s="2"/>
      <c r="D22" s="3"/>
      <c r="E22" s="1"/>
    </row>
    <row r="23" spans="2:5" x14ac:dyDescent="0.25">
      <c r="B23" s="2"/>
      <c r="D23" s="3"/>
      <c r="E23" s="1"/>
    </row>
    <row r="24" spans="2:5" x14ac:dyDescent="0.25">
      <c r="B24" s="2"/>
      <c r="D24" s="3"/>
      <c r="E24" s="1"/>
    </row>
    <row r="25" spans="2:5" s="3" customFormat="1" x14ac:dyDescent="0.25">
      <c r="B25" s="2"/>
      <c r="C25" s="2"/>
    </row>
    <row r="26" spans="2:5" s="3" customFormat="1" x14ac:dyDescent="0.25">
      <c r="B26" s="28"/>
      <c r="C26" s="2"/>
      <c r="D26" s="2"/>
    </row>
    <row r="27" spans="2:5" s="3" customFormat="1" x14ac:dyDescent="0.25">
      <c r="B27" s="28"/>
      <c r="C27" s="2"/>
      <c r="D27" s="2"/>
    </row>
    <row r="28" spans="2:5" s="3" customFormat="1" x14ac:dyDescent="0.25">
      <c r="B28" s="28"/>
      <c r="C28" s="2"/>
      <c r="D28" s="2"/>
    </row>
    <row r="29" spans="2:5" s="3" customFormat="1" x14ac:dyDescent="0.25">
      <c r="B29" s="28"/>
      <c r="C29" s="2"/>
      <c r="D29" s="2"/>
    </row>
    <row r="30" spans="2:5" s="3" customFormat="1" x14ac:dyDescent="0.25">
      <c r="B30" s="28"/>
      <c r="C30" s="2"/>
      <c r="D30" s="2"/>
    </row>
    <row r="31" spans="2:5" s="3" customFormat="1" x14ac:dyDescent="0.25">
      <c r="B31" s="28"/>
      <c r="C31" s="2"/>
      <c r="D31" s="2"/>
    </row>
    <row r="32" spans="2:5" s="3" customFormat="1" x14ac:dyDescent="0.25">
      <c r="B32" s="28"/>
      <c r="C32" s="2"/>
      <c r="D32" s="2"/>
    </row>
    <row r="33" spans="2:6" s="3" customFormat="1" x14ac:dyDescent="0.25">
      <c r="B33" s="28"/>
      <c r="C33" s="2"/>
      <c r="D33" s="2"/>
      <c r="F33" s="30"/>
    </row>
    <row r="34" spans="2:6" s="3" customFormat="1" x14ac:dyDescent="0.25">
      <c r="B34" s="28"/>
      <c r="C34" s="2"/>
      <c r="D34" s="2"/>
      <c r="F34" s="30"/>
    </row>
    <row r="35" spans="2:6" s="3" customFormat="1" x14ac:dyDescent="0.25">
      <c r="B35" s="28"/>
      <c r="C35" s="2"/>
      <c r="D35" s="2"/>
      <c r="F35" s="30"/>
    </row>
    <row r="36" spans="2:6" s="3" customFormat="1" x14ac:dyDescent="0.25">
      <c r="B36" s="28"/>
      <c r="C36" s="2"/>
      <c r="D36" s="2"/>
      <c r="F36" s="30"/>
    </row>
    <row r="37" spans="2:6" s="3" customFormat="1" x14ac:dyDescent="0.25">
      <c r="B37" s="28"/>
      <c r="C37" s="2"/>
      <c r="D37" s="2"/>
      <c r="F37" s="30"/>
    </row>
    <row r="38" spans="2:6" s="3" customFormat="1" x14ac:dyDescent="0.25">
      <c r="B38" s="28"/>
      <c r="C38" s="2"/>
      <c r="D38" s="2"/>
      <c r="F38" s="30"/>
    </row>
    <row r="39" spans="2:6" s="3" customFormat="1" x14ac:dyDescent="0.25">
      <c r="B39" s="28"/>
      <c r="C39" s="2"/>
      <c r="D39" s="2"/>
      <c r="F39" s="30"/>
    </row>
    <row r="40" spans="2:6" s="3" customFormat="1" x14ac:dyDescent="0.25">
      <c r="B40" s="28"/>
      <c r="C40" s="2"/>
      <c r="D40" s="2"/>
      <c r="F40" s="31"/>
    </row>
    <row r="41" spans="2:6" s="3" customFormat="1" x14ac:dyDescent="0.25">
      <c r="B41" s="28"/>
      <c r="C41" s="2"/>
      <c r="D41" s="2"/>
      <c r="F41" s="31"/>
    </row>
    <row r="42" spans="2:6" s="3" customFormat="1" x14ac:dyDescent="0.25">
      <c r="B42" s="28"/>
      <c r="C42" s="2"/>
      <c r="D42" s="2"/>
      <c r="F42" s="31"/>
    </row>
    <row r="43" spans="2:6" s="3" customFormat="1" x14ac:dyDescent="0.25">
      <c r="B43" s="28"/>
      <c r="C43" s="2"/>
      <c r="D43" s="2"/>
      <c r="F43" s="31"/>
    </row>
  </sheetData>
  <mergeCells count="1">
    <mergeCell ref="B2:E5"/>
  </mergeCells>
  <pageMargins left="0.75" right="0.75" top="1" bottom="1" header="0.5" footer="0.5"/>
  <pageSetup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EJECUCIÓN GASTOS DICIEMBR 31</vt:lpstr>
      <vt:lpstr>EJECUCIÓN INGRESOS DICIEM 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Cardona</dc:creator>
  <cp:lastModifiedBy>Tatiana Cardona</cp:lastModifiedBy>
  <dcterms:created xsi:type="dcterms:W3CDTF">2023-01-25T13:15:17Z</dcterms:created>
  <dcterms:modified xsi:type="dcterms:W3CDTF">2023-02-06T15:32:03Z</dcterms:modified>
</cp:coreProperties>
</file>