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/>
  <mc:AlternateContent xmlns:mc="http://schemas.openxmlformats.org/markup-compatibility/2006">
    <mc:Choice Requires="x15">
      <x15ac:absPath xmlns:x15ac="http://schemas.microsoft.com/office/spreadsheetml/2010/11/ac" url="C:\Users\tcardona\Desktop\INFORMACION PARA ANITA\PRESUPUESTO DESAGREGADO 2022\"/>
    </mc:Choice>
  </mc:AlternateContent>
  <xr:revisionPtr revIDLastSave="0" documentId="13_ncr:1_{679C195F-E722-45D0-B0E2-2BAD1B91D923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DESAGREGADO GASTOS DIC 2022" sheetId="5" r:id="rId1"/>
    <sheet name="DESAGREGADO INGRESOS DIC 2022" sheetId="10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9" i="10" l="1"/>
  <c r="J18" i="10"/>
  <c r="I18" i="10"/>
  <c r="H18" i="10"/>
  <c r="H15" i="10" s="1"/>
  <c r="G18" i="10"/>
  <c r="F18" i="10"/>
  <c r="E18" i="10"/>
  <c r="D18" i="10"/>
  <c r="C18" i="10"/>
  <c r="K17" i="10"/>
  <c r="J16" i="10"/>
  <c r="I16" i="10"/>
  <c r="H16" i="10"/>
  <c r="G16" i="10"/>
  <c r="F16" i="10"/>
  <c r="E16" i="10"/>
  <c r="K16" i="10" s="1"/>
  <c r="D16" i="10"/>
  <c r="C16" i="10"/>
  <c r="K14" i="10"/>
  <c r="J13" i="10"/>
  <c r="J12" i="10" s="1"/>
  <c r="J11" i="10" s="1"/>
  <c r="I13" i="10"/>
  <c r="I12" i="10" s="1"/>
  <c r="I11" i="10" s="1"/>
  <c r="H13" i="10"/>
  <c r="G13" i="10"/>
  <c r="G12" i="10" s="1"/>
  <c r="G11" i="10" s="1"/>
  <c r="F13" i="10"/>
  <c r="F12" i="10" s="1"/>
  <c r="F11" i="10" s="1"/>
  <c r="E13" i="10"/>
  <c r="E12" i="10" s="1"/>
  <c r="E11" i="10" s="1"/>
  <c r="D13" i="10"/>
  <c r="D12" i="10" s="1"/>
  <c r="D11" i="10" s="1"/>
  <c r="C13" i="10"/>
  <c r="C12" i="10" s="1"/>
  <c r="C11" i="10" s="1"/>
  <c r="K10" i="10"/>
  <c r="D36" i="5"/>
  <c r="E36" i="5"/>
  <c r="F36" i="5"/>
  <c r="G36" i="5"/>
  <c r="H36" i="5"/>
  <c r="C36" i="5"/>
  <c r="C18" i="5"/>
  <c r="D18" i="5"/>
  <c r="E18" i="5"/>
  <c r="F18" i="5"/>
  <c r="G18" i="5"/>
  <c r="H18" i="5"/>
  <c r="K13" i="10" l="1"/>
  <c r="C15" i="10"/>
  <c r="G15" i="10"/>
  <c r="G9" i="10" s="1"/>
  <c r="H12" i="10"/>
  <c r="H11" i="10" s="1"/>
  <c r="H9" i="10" s="1"/>
  <c r="I15" i="10"/>
  <c r="I9" i="10" s="1"/>
  <c r="C9" i="10"/>
  <c r="D15" i="10"/>
  <c r="D9" i="10" s="1"/>
  <c r="F9" i="10"/>
  <c r="K18" i="10"/>
  <c r="F15" i="10"/>
  <c r="J15" i="10"/>
  <c r="J9" i="10" s="1"/>
  <c r="E15" i="10"/>
  <c r="E9" i="10" s="1"/>
  <c r="H81" i="5"/>
  <c r="H80" i="5" s="1"/>
  <c r="G81" i="5"/>
  <c r="G80" i="5" s="1"/>
  <c r="G79" i="5" s="1"/>
  <c r="F81" i="5"/>
  <c r="E81" i="5"/>
  <c r="E80" i="5" s="1"/>
  <c r="E79" i="5" s="1"/>
  <c r="D81" i="5"/>
  <c r="D80" i="5" s="1"/>
  <c r="D79" i="5" s="1"/>
  <c r="C81" i="5"/>
  <c r="C80" i="5" s="1"/>
  <c r="C79" i="5" s="1"/>
  <c r="F80" i="5"/>
  <c r="F79" i="5" s="1"/>
  <c r="H77" i="5"/>
  <c r="H76" i="5" s="1"/>
  <c r="H75" i="5" s="1"/>
  <c r="H74" i="5" s="1"/>
  <c r="G77" i="5"/>
  <c r="G76" i="5" s="1"/>
  <c r="G75" i="5" s="1"/>
  <c r="G74" i="5" s="1"/>
  <c r="F77" i="5"/>
  <c r="F76" i="5" s="1"/>
  <c r="F75" i="5" s="1"/>
  <c r="F74" i="5" s="1"/>
  <c r="E77" i="5"/>
  <c r="E76" i="5" s="1"/>
  <c r="E75" i="5" s="1"/>
  <c r="E74" i="5" s="1"/>
  <c r="D77" i="5"/>
  <c r="D76" i="5" s="1"/>
  <c r="D75" i="5" s="1"/>
  <c r="D74" i="5" s="1"/>
  <c r="C77" i="5"/>
  <c r="C76" i="5" s="1"/>
  <c r="C75" i="5" s="1"/>
  <c r="C74" i="5" s="1"/>
  <c r="H72" i="5"/>
  <c r="H71" i="5" s="1"/>
  <c r="G72" i="5"/>
  <c r="F72" i="5"/>
  <c r="E72" i="5"/>
  <c r="E71" i="5" s="1"/>
  <c r="D72" i="5"/>
  <c r="D71" i="5" s="1"/>
  <c r="C72" i="5"/>
  <c r="C71" i="5" s="1"/>
  <c r="G71" i="5"/>
  <c r="F71" i="5"/>
  <c r="G69" i="5"/>
  <c r="H69" i="5"/>
  <c r="F69" i="5"/>
  <c r="E69" i="5"/>
  <c r="D69" i="5"/>
  <c r="C69" i="5"/>
  <c r="H66" i="5"/>
  <c r="G66" i="5"/>
  <c r="F66" i="5"/>
  <c r="E66" i="5"/>
  <c r="D66" i="5"/>
  <c r="C66" i="5"/>
  <c r="H61" i="5"/>
  <c r="G61" i="5"/>
  <c r="G60" i="5" s="1"/>
  <c r="G59" i="5" s="1"/>
  <c r="F61" i="5"/>
  <c r="E61" i="5"/>
  <c r="D61" i="5"/>
  <c r="C61" i="5"/>
  <c r="C60" i="5" s="1"/>
  <c r="F60" i="5"/>
  <c r="F59" i="5" s="1"/>
  <c r="E60" i="5"/>
  <c r="E59" i="5" s="1"/>
  <c r="D60" i="5"/>
  <c r="D59" i="5" s="1"/>
  <c r="G51" i="5"/>
  <c r="H51" i="5"/>
  <c r="F51" i="5"/>
  <c r="E51" i="5"/>
  <c r="D51" i="5"/>
  <c r="C51" i="5"/>
  <c r="G48" i="5"/>
  <c r="H48" i="5"/>
  <c r="F48" i="5"/>
  <c r="E48" i="5"/>
  <c r="D48" i="5"/>
  <c r="C48" i="5"/>
  <c r="G44" i="5"/>
  <c r="H44" i="5"/>
  <c r="H43" i="5" s="1"/>
  <c r="F44" i="5"/>
  <c r="F41" i="5" s="1"/>
  <c r="E44" i="5"/>
  <c r="E41" i="5" s="1"/>
  <c r="D44" i="5"/>
  <c r="D43" i="5" s="1"/>
  <c r="D42" i="5" s="1"/>
  <c r="C44" i="5"/>
  <c r="C41" i="5" s="1"/>
  <c r="H39" i="5"/>
  <c r="G39" i="5"/>
  <c r="G38" i="5" s="1"/>
  <c r="G37" i="5" s="1"/>
  <c r="F39" i="5"/>
  <c r="F38" i="5" s="1"/>
  <c r="F37" i="5" s="1"/>
  <c r="E39" i="5"/>
  <c r="E38" i="5" s="1"/>
  <c r="E37" i="5" s="1"/>
  <c r="D39" i="5"/>
  <c r="D38" i="5" s="1"/>
  <c r="D37" i="5" s="1"/>
  <c r="C39" i="5"/>
  <c r="C38" i="5" s="1"/>
  <c r="C37" i="5" s="1"/>
  <c r="G30" i="5"/>
  <c r="G29" i="5" s="1"/>
  <c r="H30" i="5"/>
  <c r="F30" i="5"/>
  <c r="E30" i="5"/>
  <c r="E29" i="5" s="1"/>
  <c r="D30" i="5"/>
  <c r="D29" i="5" s="1"/>
  <c r="C30" i="5"/>
  <c r="C29" i="5" s="1"/>
  <c r="F29" i="5"/>
  <c r="G21" i="5"/>
  <c r="H21" i="5"/>
  <c r="F21" i="5"/>
  <c r="E21" i="5"/>
  <c r="D21" i="5"/>
  <c r="C21" i="5"/>
  <c r="C10" i="5" s="1"/>
  <c r="F12" i="5"/>
  <c r="E12" i="5"/>
  <c r="E11" i="5" s="1"/>
  <c r="D12" i="5"/>
  <c r="C12" i="5"/>
  <c r="H12" i="5"/>
  <c r="K11" i="10" l="1"/>
  <c r="K12" i="10"/>
  <c r="K15" i="10"/>
  <c r="K9" i="10"/>
  <c r="D47" i="5"/>
  <c r="G47" i="5"/>
  <c r="F47" i="5"/>
  <c r="D41" i="5"/>
  <c r="C43" i="5"/>
  <c r="C42" i="5" s="1"/>
  <c r="D10" i="5"/>
  <c r="D9" i="5" s="1"/>
  <c r="E43" i="5"/>
  <c r="E42" i="5" s="1"/>
  <c r="C47" i="5"/>
  <c r="F65" i="5"/>
  <c r="H65" i="5"/>
  <c r="C65" i="5"/>
  <c r="G65" i="5"/>
  <c r="D65" i="5"/>
  <c r="H60" i="5"/>
  <c r="H59" i="5" s="1"/>
  <c r="E47" i="5"/>
  <c r="H42" i="5"/>
  <c r="H41" i="5" s="1"/>
  <c r="C35" i="5"/>
  <c r="C34" i="5" s="1"/>
  <c r="F35" i="5"/>
  <c r="D35" i="5"/>
  <c r="E35" i="5"/>
  <c r="G12" i="5"/>
  <c r="E10" i="5"/>
  <c r="E9" i="5" s="1"/>
  <c r="F11" i="5"/>
  <c r="F10" i="5"/>
  <c r="F9" i="5" s="1"/>
  <c r="C11" i="5"/>
  <c r="C9" i="5"/>
  <c r="C8" i="5" s="1"/>
  <c r="C7" i="5" s="1"/>
  <c r="G43" i="5"/>
  <c r="G42" i="5" s="1"/>
  <c r="G41" i="5"/>
  <c r="G35" i="5" s="1"/>
  <c r="G10" i="5"/>
  <c r="G9" i="5" s="1"/>
  <c r="G11" i="5"/>
  <c r="D34" i="5"/>
  <c r="C59" i="5"/>
  <c r="E65" i="5"/>
  <c r="D11" i="5"/>
  <c r="H11" i="5"/>
  <c r="H29" i="5"/>
  <c r="H38" i="5"/>
  <c r="F43" i="5"/>
  <c r="F42" i="5" s="1"/>
  <c r="H47" i="5"/>
  <c r="H79" i="5"/>
  <c r="G34" i="5" l="1"/>
  <c r="G8" i="5" s="1"/>
  <c r="G7" i="5" s="1"/>
  <c r="F34" i="5"/>
  <c r="F8" i="5" s="1"/>
  <c r="F7" i="5" s="1"/>
  <c r="D8" i="5"/>
  <c r="D7" i="5" s="1"/>
  <c r="E34" i="5"/>
  <c r="E8" i="5" s="1"/>
  <c r="E7" i="5" s="1"/>
  <c r="H10" i="5"/>
  <c r="H37" i="5"/>
  <c r="H9" i="5" l="1"/>
  <c r="H35" i="5" l="1"/>
  <c r="H34" i="5" l="1"/>
  <c r="H8" i="5" l="1"/>
  <c r="H7" i="5" l="1"/>
</calcChain>
</file>

<file path=xl/sharedStrings.xml><?xml version="1.0" encoding="utf-8"?>
<sst xmlns="http://schemas.openxmlformats.org/spreadsheetml/2006/main" count="112" uniqueCount="108">
  <si>
    <t>Artículo</t>
  </si>
  <si>
    <t>Apropiado Inicial</t>
  </si>
  <si>
    <t>Adición Final</t>
  </si>
  <si>
    <t>Presupuesto Definitivo</t>
  </si>
  <si>
    <t>% Ejecución</t>
  </si>
  <si>
    <t>Comprometido Por Pagar</t>
  </si>
  <si>
    <t>2.1.2.02.02.005-Servicios de la construcción</t>
  </si>
  <si>
    <t>2 - Gastos</t>
  </si>
  <si>
    <t>2.1 - Funcionamiento</t>
  </si>
  <si>
    <t>2.1.1 - Gastos de personal</t>
  </si>
  <si>
    <t>2.1.1.01 - Planta de personal permanente</t>
  </si>
  <si>
    <t>2.1.1.01.01 - Factores constitutivos de salario</t>
  </si>
  <si>
    <t>2.1.1.01.01.001 - Factores salariales comunes</t>
  </si>
  <si>
    <t>2.1.1.01.01.001.01 - Sueldo básico</t>
  </si>
  <si>
    <t>2.1.1.01.01.001.04 - Subsidio de alimentación</t>
  </si>
  <si>
    <t>2.1.1.01.01.001.05 - Auxilio de transporte</t>
  </si>
  <si>
    <t>2.1.1.01.01.001.06 - Prima de servicio</t>
  </si>
  <si>
    <t>2.1.1.01.01.001.07 - Bonificación por servicios prestados</t>
  </si>
  <si>
    <t>2.1.1.01.01.001.08 - Prestaciones sociales</t>
  </si>
  <si>
    <t>2.1.1.01.01.001.08.01 - Prima de navidad</t>
  </si>
  <si>
    <t>2.1.1.01.01.001.08.02 - Prima de vacaciones</t>
  </si>
  <si>
    <t>2.1.1.01.02 - Contribuciones inherentes a la nómina</t>
  </si>
  <si>
    <t>2.1.1.01.02.001 - Aportes a la seguridad social en pensiones</t>
  </si>
  <si>
    <t>2.1.1.01.02.002 - Aportes a la seguridad social en salud</t>
  </si>
  <si>
    <t>2.1.1.01.02.003 - Aportes de cesantías</t>
  </si>
  <si>
    <t>2.1.1.01.02.004 - Aportes a cajas de compensación familiar</t>
  </si>
  <si>
    <t>2.1.1.01.02.005 - Aportes generales al sistema de riesgos laborales</t>
  </si>
  <si>
    <t>2.1.1.01.02.006 - Aportes al ICBF</t>
  </si>
  <si>
    <t>2.1.1.01.02.007 - Aportes al SENA</t>
  </si>
  <si>
    <t>2.1.1.01.03 - Remuneraciones no constitutivas de factor salarial</t>
  </si>
  <si>
    <t>2.1.1.01.03.001 - Prestaciones sociales</t>
  </si>
  <si>
    <t>2.1.1.01.03.001.01 - Vacaciones</t>
  </si>
  <si>
    <t>2.1.1.01.03.001.02 - Indemnización por vacaciones</t>
  </si>
  <si>
    <t>2.1.1.01.03.001.03 - Bonificación especial de recreación</t>
  </si>
  <si>
    <t>2.1.2 - Adquisición de bienes y servicios</t>
  </si>
  <si>
    <t>2.1.2.01 - Adquisición de activos no financieros</t>
  </si>
  <si>
    <t>2.1.2.01.01 - Activos fijos</t>
  </si>
  <si>
    <t>2.1.2.01.01.004 - Activos fijos no clasificados como maquinaria y equipo</t>
  </si>
  <si>
    <t>2.1.2.01.01.004.01 - Muebles, instrumentos musicales, artículos de deporte y antigüedades</t>
  </si>
  <si>
    <t>2.1.2.01.01.004.01.01 - Muebles</t>
  </si>
  <si>
    <t>2.1.2.01.01.004.01.01.02 - Muebles del tipo utilizado en la oficina</t>
  </si>
  <si>
    <t>2.1.2.01.01.005 - Otros activos fijos</t>
  </si>
  <si>
    <t>2.1.2.01.01.005.02 - Productos de la propiedad intelectual</t>
  </si>
  <si>
    <t>2.1.2.01.01.005.02.03 - Programas de informática y bases de datos</t>
  </si>
  <si>
    <t>2.1.2.01.01.005.02.03.01 - Programas de informática</t>
  </si>
  <si>
    <t>2.1.2.01.01.005.02.03.01.01 - Paquetes de software</t>
  </si>
  <si>
    <t>2.1.2.01.01.005.02.03.01.02 - Gastos de desarrollo</t>
  </si>
  <si>
    <t>2.1.2.02 - Adquisiciones diferentes de activos</t>
  </si>
  <si>
    <t>2.1.2.02.01 - Materiales y suministros</t>
  </si>
  <si>
    <t>2.1.2.02.01.002 - Productos alimenticios, bebidas y tabaco; textiles, prendas de vestir y productos de cuero</t>
  </si>
  <si>
    <t>2.1.2.02.01.003 - Otros bienes transportables (excepto productos metálicos, maquinaria y equipo)</t>
  </si>
  <si>
    <t>2.1.2.02.02 - Adquisición de servicios</t>
  </si>
  <si>
    <t>2.1.2.02.02.006 - Servicios de alojamiento; servicios de suministro de comidas y bebidas; servicios de transporte; y servicios de distribución de electricidad, gas y agua</t>
  </si>
  <si>
    <t>2.1.2.02.02.007 - Servicios financieros y servicios conexos, servicios inmobiliarios y servicios de leasing</t>
  </si>
  <si>
    <t>2.1.2.02.02.008 - Servicios prestados a las empresas y servicios de producción</t>
  </si>
  <si>
    <t>2.1.2.02.02.009 - Servicios para la comunidad, sociales y personales</t>
  </si>
  <si>
    <t>2.1.2.02.02.010 - Viáticos de los funcionarios en comisión</t>
  </si>
  <si>
    <t>2.1.2.02.03 - Gastos imprevistos</t>
  </si>
  <si>
    <t>2.1.3 - Transferencias corrientes</t>
  </si>
  <si>
    <t>2.1.3.13 - Sentencias y conciliaciones</t>
  </si>
  <si>
    <t>2.1.3.13.01 - Fallos nacionales</t>
  </si>
  <si>
    <t>2.1.3.13.01.001 - Sentencias</t>
  </si>
  <si>
    <t>2.1.4 - Transferencias de capital</t>
  </si>
  <si>
    <t>2.1.8 - Gastos por tributos, multas, sanciones e intereses de mora</t>
  </si>
  <si>
    <t>2.1.8.01 - Impuestos</t>
  </si>
  <si>
    <t>2.1.8.01.01 - Impuesto sobre la renta y complementarios</t>
  </si>
  <si>
    <t>2.1.8.01.54 - Impuesto de industria y comercio</t>
  </si>
  <si>
    <t>2.1.8.04 - Contribuciones</t>
  </si>
  <si>
    <t>2.1.8.04.01 - Cuota de fiscalización y auditaje</t>
  </si>
  <si>
    <t>2.1.8.05 - Multas, sanciones e intereses de mora</t>
  </si>
  <si>
    <t>2.1.8.05.01 - Multas y sanciones</t>
  </si>
  <si>
    <t>2.1.8.05.01.001 - Multas Superintendencias</t>
  </si>
  <si>
    <t>2.2 - Servicio de la deuda pública</t>
  </si>
  <si>
    <t>2.2.2 - Servicio de la deuda pública interna</t>
  </si>
  <si>
    <t>2.2.2.01 - Principal</t>
  </si>
  <si>
    <t>2.2.2.01.03 - Otras cuentas por pagar</t>
  </si>
  <si>
    <t>2.2.2.01.03.001 - Proveedores</t>
  </si>
  <si>
    <t>2.3 - Inversión</t>
  </si>
  <si>
    <t>2.3.5 - Gastos de comercialización y producción</t>
  </si>
  <si>
    <t>2.3.5.02 - Adquisición de servicios</t>
  </si>
  <si>
    <t>2.3.5.02.05 - Servicios de la construcción</t>
  </si>
  <si>
    <t>2.3.5.02.08 - Servicios prestados a las empresas y servicios de producción</t>
  </si>
  <si>
    <t>2.3.5.02.09 - Servicios para la comunidad, sociales y personales</t>
  </si>
  <si>
    <t>1 - Ingresos</t>
  </si>
  <si>
    <t>1.0 - Disponibilidad Inicial</t>
  </si>
  <si>
    <t>1.1 - Ingresos Corrientes</t>
  </si>
  <si>
    <t>1.1.02 - Ingresos No tributario</t>
  </si>
  <si>
    <t>1.1.02.05 - Venta de bienes y servicios</t>
  </si>
  <si>
    <t>1.1.02.05.001.05 - Servicios a la construccion</t>
  </si>
  <si>
    <t>1.2 - Recursos de capital</t>
  </si>
  <si>
    <t>1.2.10 - Recursos del balance</t>
  </si>
  <si>
    <t>1.2.10.02 - Superávit fiscal</t>
  </si>
  <si>
    <t>1.2.14 - Recursos de terceros</t>
  </si>
  <si>
    <t>1.2.14.04 - Recursos de terceros en administración</t>
  </si>
  <si>
    <t>INFORME MENSUAL DE EJECUCION DEL PRESUPUESTO DE INGRESOS DETALLADO A DICIEMBRE 31 2022</t>
  </si>
  <si>
    <t>INFORME MENSUAL DE EJECUCION DEL PRESUPUESTO DE GASTOS DETALLADO A 31 DICIEMBRE 2022</t>
  </si>
  <si>
    <t>PRESUPUESTO DEFINITIVO</t>
  </si>
  <si>
    <t xml:space="preserve">CDP ACUMULADO </t>
  </si>
  <si>
    <t>RP ACUMULADO</t>
  </si>
  <si>
    <t>OP ACUMULADO</t>
  </si>
  <si>
    <t>GP ACUMULADO</t>
  </si>
  <si>
    <t>Acumulado GPDC</t>
  </si>
  <si>
    <t>Disponible GPDC</t>
  </si>
  <si>
    <t>Acumulado GPR EFECTIVO</t>
  </si>
  <si>
    <t>Disponible GPR</t>
  </si>
  <si>
    <t>SALDO X RECAUDO</t>
  </si>
  <si>
    <t>Elaboro: Leidy Tatiana Cardona Alzate - Profesional Área Presupuesto</t>
  </si>
  <si>
    <t>Revisó: Jhon Jairo Giraldo Ramirez - Subgerente Adminstrativo y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</si>
</sst>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-&quot;$&quot;\ * #,##0_-;\-&quot;$&quot;\ * #,##0_-;_-&quot;$&quot;\ * &quot;-&quot;_-;_-@_-"/>
    <numFmt numFmtId="164" formatCode="_-* #,##0\ &quot;€&quot;_-;\-* #,##0\ &quot;€&quot;_-;_-* &quot;-&quot;\ &quot;€&quot;_-;_-@_-"/>
    <numFmt numFmtId="165" formatCode="_-* #,##0\ _€_-;\-* #,##0\ _€_-;_-* &quot;-&quot;\ _€_-;_-@_-"/>
    <numFmt numFmtId="166" formatCode="_-* #,##0.00\ &quot;€&quot;_-;\-* #,##0.00\ &quot;€&quot;_-;_-* &quot;-&quot;??\ &quot;€&quot;_-;_-@_-"/>
    <numFmt numFmtId="167" formatCode="_-* #,##0.00\ _€_-;\-* #,##0.00\ _€_-;_-* &quot;-&quot;??\ _€_-;_-@_-"/>
    <numFmt numFmtId="168" formatCode="_-* #,##0\ _€_-;\-* #,##0\ _€_-;_-* &quot;-&quot;??\ _€_-;_-@_-"/>
  </numFmts>
  <fonts count="9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2"/>
      <color theme="0"/>
      <name val="Verdana"/>
      <family val="2"/>
    </font>
    <font>
      <sz val="10"/>
      <color theme="1"/>
      <name val="Arial"/>
      <family val="2"/>
    </font>
    <font>
      <b/>
      <sz val="16"/>
      <color theme="0"/>
      <name val="Verdana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7FAFF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EF3DE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</borders>
  <cellStyleXfs count="23">
    <xf numFmtId="0" fontId="0" fillId="0" borderId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2" fontId="5" fillId="0" borderId="0" applyFont="0" applyFill="0" applyBorder="0" applyAlignment="0" applyProtection="0"/>
  </cellStyleXfs>
  <cellXfs count="71">
    <xf numFmtId="0" fontId="0" fillId="0" borderId="0" xfId="0"/>
    <xf numFmtId="167" fontId="0" fillId="0" borderId="0" xfId="6" applyFont="1" applyBorder="1"/>
    <xf numFmtId="0" fontId="3" fillId="0" borderId="0" xfId="0" applyFont="1" applyAlignment="1">
      <alignment wrapText="1"/>
    </xf>
    <xf numFmtId="0" fontId="0" fillId="0" borderId="0" xfId="0" quotePrefix="1" applyAlignment="1">
      <alignment wrapText="1"/>
    </xf>
    <xf numFmtId="0" fontId="0" fillId="0" borderId="0" xfId="0" applyAlignment="1">
      <alignment wrapText="1"/>
    </xf>
    <xf numFmtId="168" fontId="0" fillId="0" borderId="0" xfId="6" applyNumberFormat="1" applyFont="1"/>
    <xf numFmtId="0" fontId="2" fillId="0" borderId="0" xfId="0" applyFont="1"/>
    <xf numFmtId="168" fontId="3" fillId="0" borderId="0" xfId="6" applyNumberFormat="1" applyFont="1"/>
    <xf numFmtId="0" fontId="4" fillId="2" borderId="7" xfId="0" applyFont="1" applyFill="1" applyBorder="1" applyAlignment="1">
      <alignment horizontal="center" vertical="center" wrapText="1"/>
    </xf>
    <xf numFmtId="168" fontId="4" fillId="2" borderId="8" xfId="6" applyNumberFormat="1" applyFont="1" applyFill="1" applyBorder="1" applyAlignment="1">
      <alignment horizontal="center" vertical="center" wrapText="1"/>
    </xf>
    <xf numFmtId="0" fontId="7" fillId="3" borderId="10" xfId="0" quotePrefix="1" applyFont="1" applyFill="1" applyBorder="1" applyAlignment="1">
      <alignment wrapText="1"/>
    </xf>
    <xf numFmtId="168" fontId="7" fillId="3" borderId="1" xfId="6" applyNumberFormat="1" applyFont="1" applyFill="1" applyBorder="1"/>
    <xf numFmtId="0" fontId="8" fillId="4" borderId="10" xfId="0" quotePrefix="1" applyFont="1" applyFill="1" applyBorder="1" applyAlignment="1">
      <alignment wrapText="1"/>
    </xf>
    <xf numFmtId="168" fontId="8" fillId="4" borderId="1" xfId="6" applyNumberFormat="1" applyFont="1" applyFill="1" applyBorder="1"/>
    <xf numFmtId="0" fontId="8" fillId="5" borderId="10" xfId="0" quotePrefix="1" applyFont="1" applyFill="1" applyBorder="1" applyAlignment="1">
      <alignment wrapText="1"/>
    </xf>
    <xf numFmtId="168" fontId="8" fillId="5" borderId="1" xfId="6" applyNumberFormat="1" applyFont="1" applyFill="1" applyBorder="1"/>
    <xf numFmtId="0" fontId="0" fillId="0" borderId="10" xfId="0" quotePrefix="1" applyBorder="1" applyAlignment="1">
      <alignment wrapText="1"/>
    </xf>
    <xf numFmtId="168" fontId="5" fillId="0" borderId="1" xfId="6" applyNumberFormat="1" applyFont="1" applyBorder="1"/>
    <xf numFmtId="168" fontId="0" fillId="0" borderId="1" xfId="6" applyNumberFormat="1" applyFont="1" applyBorder="1"/>
    <xf numFmtId="0" fontId="0" fillId="6" borderId="10" xfId="0" quotePrefix="1" applyFill="1" applyBorder="1" applyAlignment="1">
      <alignment wrapText="1"/>
    </xf>
    <xf numFmtId="168" fontId="5" fillId="6" borderId="1" xfId="6" applyNumberFormat="1" applyFont="1" applyFill="1" applyBorder="1"/>
    <xf numFmtId="168" fontId="0" fillId="0" borderId="0" xfId="6" applyNumberFormat="1" applyFont="1" applyBorder="1"/>
    <xf numFmtId="0" fontId="0" fillId="7" borderId="10" xfId="0" quotePrefix="1" applyFill="1" applyBorder="1" applyAlignment="1">
      <alignment wrapText="1"/>
    </xf>
    <xf numFmtId="168" fontId="5" fillId="7" borderId="1" xfId="6" applyNumberFormat="1" applyFont="1" applyFill="1" applyBorder="1"/>
    <xf numFmtId="168" fontId="5" fillId="0" borderId="1" xfId="6" applyNumberFormat="1" applyFont="1" applyFill="1" applyBorder="1"/>
    <xf numFmtId="10" fontId="8" fillId="5" borderId="10" xfId="20" applyNumberFormat="1" applyFont="1" applyFill="1" applyBorder="1" applyAlignment="1">
      <alignment wrapText="1"/>
    </xf>
    <xf numFmtId="168" fontId="5" fillId="5" borderId="1" xfId="6" applyNumberFormat="1" applyFont="1" applyFill="1" applyBorder="1"/>
    <xf numFmtId="0" fontId="0" fillId="0" borderId="12" xfId="0" quotePrefix="1" applyBorder="1" applyAlignment="1">
      <alignment wrapText="1"/>
    </xf>
    <xf numFmtId="168" fontId="5" fillId="0" borderId="13" xfId="6" applyNumberFormat="1" applyFont="1" applyBorder="1"/>
    <xf numFmtId="168" fontId="0" fillId="0" borderId="0" xfId="0" applyNumberFormat="1"/>
    <xf numFmtId="0" fontId="8" fillId="0" borderId="0" xfId="0" quotePrefix="1" applyFont="1" applyAlignment="1">
      <alignment wrapText="1"/>
    </xf>
    <xf numFmtId="167" fontId="5" fillId="11" borderId="10" xfId="6" quotePrefix="1" applyFont="1" applyFill="1" applyBorder="1"/>
    <xf numFmtId="168" fontId="5" fillId="11" borderId="1" xfId="6" applyNumberFormat="1" applyFont="1" applyFill="1" applyBorder="1"/>
    <xf numFmtId="167" fontId="5" fillId="0" borderId="10" xfId="6" quotePrefix="1" applyFont="1" applyBorder="1"/>
    <xf numFmtId="167" fontId="5" fillId="0" borderId="12" xfId="6" quotePrefix="1" applyFont="1" applyBorder="1"/>
    <xf numFmtId="168" fontId="0" fillId="0" borderId="13" xfId="6" applyNumberFormat="1" applyFont="1" applyBorder="1"/>
    <xf numFmtId="168" fontId="2" fillId="0" borderId="0" xfId="0" applyNumberFormat="1" applyFont="1"/>
    <xf numFmtId="168" fontId="8" fillId="5" borderId="18" xfId="6" applyNumberFormat="1" applyFont="1" applyFill="1" applyBorder="1"/>
    <xf numFmtId="168" fontId="5" fillId="0" borderId="18" xfId="6" applyNumberFormat="1" applyFont="1" applyBorder="1"/>
    <xf numFmtId="168" fontId="0" fillId="0" borderId="18" xfId="6" applyNumberFormat="1" applyFont="1" applyBorder="1"/>
    <xf numFmtId="168" fontId="5" fillId="6" borderId="18" xfId="6" applyNumberFormat="1" applyFont="1" applyFill="1" applyBorder="1"/>
    <xf numFmtId="168" fontId="5" fillId="7" borderId="18" xfId="6" applyNumberFormat="1" applyFont="1" applyFill="1" applyBorder="1"/>
    <xf numFmtId="167" fontId="0" fillId="0" borderId="1" xfId="6" applyFont="1" applyBorder="1"/>
    <xf numFmtId="42" fontId="2" fillId="0" borderId="0" xfId="22" applyFont="1"/>
    <xf numFmtId="42" fontId="2" fillId="0" borderId="0" xfId="0" applyNumberFormat="1" applyFont="1"/>
    <xf numFmtId="0" fontId="1" fillId="0" borderId="0" xfId="0" applyFont="1"/>
    <xf numFmtId="167" fontId="0" fillId="10" borderId="1" xfId="6" applyFont="1" applyFill="1" applyBorder="1"/>
    <xf numFmtId="9" fontId="0" fillId="10" borderId="11" xfId="20" applyFont="1" applyFill="1" applyBorder="1"/>
    <xf numFmtId="9" fontId="0" fillId="11" borderId="11" xfId="20" applyFont="1" applyFill="1" applyBorder="1"/>
    <xf numFmtId="9" fontId="0" fillId="0" borderId="11" xfId="20" applyFont="1" applyBorder="1"/>
    <xf numFmtId="9" fontId="0" fillId="13" borderId="11" xfId="20" applyFont="1" applyFill="1" applyBorder="1"/>
    <xf numFmtId="167" fontId="0" fillId="0" borderId="13" xfId="6" applyFont="1" applyBorder="1"/>
    <xf numFmtId="9" fontId="0" fillId="0" borderId="14" xfId="20" applyFont="1" applyBorder="1"/>
    <xf numFmtId="167" fontId="4" fillId="9" borderId="8" xfId="6" applyFont="1" applyFill="1" applyBorder="1" applyAlignment="1">
      <alignment horizontal="center" vertical="center" wrapText="1"/>
    </xf>
    <xf numFmtId="167" fontId="4" fillId="9" borderId="9" xfId="6" applyFont="1" applyFill="1" applyBorder="1" applyAlignment="1">
      <alignment horizontal="center" vertical="center" wrapText="1"/>
    </xf>
    <xf numFmtId="9" fontId="8" fillId="12" borderId="19" xfId="20" applyFont="1" applyFill="1" applyBorder="1"/>
    <xf numFmtId="167" fontId="5" fillId="13" borderId="10" xfId="6" quotePrefix="1" applyFont="1" applyFill="1" applyBorder="1"/>
    <xf numFmtId="0" fontId="4" fillId="9" borderId="15" xfId="0" applyFont="1" applyFill="1" applyBorder="1" applyAlignment="1">
      <alignment horizontal="center" vertical="center"/>
    </xf>
    <xf numFmtId="167" fontId="8" fillId="12" borderId="16" xfId="6" quotePrefix="1" applyFont="1" applyFill="1" applyBorder="1"/>
    <xf numFmtId="168" fontId="8" fillId="12" borderId="17" xfId="6" applyNumberFormat="1" applyFont="1" applyFill="1" applyBorder="1"/>
    <xf numFmtId="167" fontId="5" fillId="10" borderId="10" xfId="6" quotePrefix="1" applyFont="1" applyFill="1" applyBorder="1"/>
    <xf numFmtId="168" fontId="5" fillId="10" borderId="1" xfId="6" applyNumberFormat="1" applyFont="1" applyFill="1" applyBorder="1"/>
    <xf numFmtId="168" fontId="5" fillId="13" borderId="1" xfId="6" applyNumberFormat="1" applyFont="1" applyFill="1" applyBorder="1"/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4" fillId="8" borderId="4" xfId="0" applyFont="1" applyFill="1" applyBorder="1" applyAlignment="1">
      <alignment horizontal="center" vertical="center"/>
    </xf>
    <xf numFmtId="0" fontId="4" fillId="8" borderId="0" xfId="0" applyFont="1" applyFill="1" applyAlignment="1">
      <alignment horizontal="center" vertical="center"/>
    </xf>
  </cellXfs>
  <cellStyles count="23">
    <cellStyle name="Comma" xfId="4" xr:uid="{00000000-0005-0000-0000-000004000000}"/>
    <cellStyle name="Comma [0]" xfId="5" xr:uid="{00000000-0005-0000-0000-000005000000}"/>
    <cellStyle name="Comma [0] 2" xfId="11" xr:uid="{00000000-0005-0000-0000-00000B000000}"/>
    <cellStyle name="Comma 2" xfId="10" xr:uid="{00000000-0005-0000-0000-00000A000000}"/>
    <cellStyle name="Comma 3" xfId="14" xr:uid="{00000000-0005-0000-0000-00000E000000}"/>
    <cellStyle name="Comma 4" xfId="16" xr:uid="{00000000-0005-0000-0000-000010000000}"/>
    <cellStyle name="Comma 5" xfId="18" xr:uid="{00000000-0005-0000-0000-000012000000}"/>
    <cellStyle name="Comma 6" xfId="19" xr:uid="{00000000-0005-0000-0000-000013000000}"/>
    <cellStyle name="Currency" xfId="2" xr:uid="{00000000-0005-0000-0000-000002000000}"/>
    <cellStyle name="Currency [0]" xfId="3" xr:uid="{00000000-0005-0000-0000-000003000000}"/>
    <cellStyle name="Currency [0] 2" xfId="9" xr:uid="{00000000-0005-0000-0000-000009000000}"/>
    <cellStyle name="Currency 2" xfId="8" xr:uid="{00000000-0005-0000-0000-000008000000}"/>
    <cellStyle name="Currency 3" xfId="12" xr:uid="{00000000-0005-0000-0000-00000C000000}"/>
    <cellStyle name="Currency 4" xfId="13" xr:uid="{00000000-0005-0000-0000-00000D000000}"/>
    <cellStyle name="Currency 5" xfId="15" xr:uid="{00000000-0005-0000-0000-00000F000000}"/>
    <cellStyle name="Currency 6" xfId="17" xr:uid="{00000000-0005-0000-0000-000011000000}"/>
    <cellStyle name="Millares" xfId="6" xr:uid="{00000000-0005-0000-0000-000006000000}"/>
    <cellStyle name="Millares 2" xfId="7" xr:uid="{00000000-0005-0000-0000-000007000000}"/>
    <cellStyle name="Moneda [0]" xfId="22" builtinId="7"/>
    <cellStyle name="Moneda [0] 2" xfId="21" xr:uid="{3107CD50-EA66-4BCA-B582-47A1A4422103}"/>
    <cellStyle name="Normal" xfId="0" builtinId="0"/>
    <cellStyle name="Percent" xfId="1" xr:uid="{00000000-0005-0000-0000-000001000000}"/>
    <cellStyle name="Porcentaje" xfId="20" builtinId="5"/>
  </cellStyles>
  <dxfs count="0"/>
  <tableStyles count="0" defaultTableStyle="TableStyleMedium2" defaultPivotStyle="PivotStyleLight16"/>
  <colors>
    <mruColors>
      <color rgb="FFFEF3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325F37-3063-46F1-A02B-2A5B40E3189D}">
  <sheetPr>
    <pageSetUpPr fitToPage="1"/>
  </sheetPr>
  <dimension ref="A1:Z92"/>
  <sheetViews>
    <sheetView topLeftCell="A71" workbookViewId="0">
      <selection activeCell="B86" sqref="B86:B87"/>
    </sheetView>
  </sheetViews>
  <sheetFormatPr baseColWidth="10" defaultColWidth="9.140625" defaultRowHeight="15" x14ac:dyDescent="0.25"/>
  <cols>
    <col min="1" max="1" width="9.140625" style="6"/>
    <col min="2" max="2" width="101.28515625" style="4" customWidth="1"/>
    <col min="3" max="3" width="21.140625" style="5" bestFit="1" customWidth="1"/>
    <col min="4" max="4" width="17.7109375" style="5" bestFit="1" customWidth="1"/>
    <col min="5" max="5" width="22.85546875" style="5" bestFit="1" customWidth="1"/>
    <col min="6" max="6" width="23" style="5" bestFit="1" customWidth="1"/>
    <col min="7" max="7" width="22.85546875" style="5" bestFit="1" customWidth="1"/>
    <col min="8" max="8" width="20.5703125" style="5" bestFit="1" customWidth="1"/>
    <col min="9" max="9" width="9.140625" style="6"/>
    <col min="10" max="10" width="17.140625" style="6" customWidth="1"/>
    <col min="11" max="16384" width="9.140625" style="6"/>
  </cols>
  <sheetData>
    <row r="1" spans="2:11" ht="15.75" thickBot="1" x14ac:dyDescent="0.3"/>
    <row r="2" spans="2:11" customFormat="1" ht="14.25" customHeight="1" x14ac:dyDescent="0.2">
      <c r="B2" s="63" t="s">
        <v>95</v>
      </c>
      <c r="C2" s="64"/>
      <c r="D2" s="64"/>
      <c r="E2" s="64"/>
      <c r="F2" s="64"/>
      <c r="G2" s="64"/>
      <c r="H2" s="64"/>
    </row>
    <row r="3" spans="2:11" customFormat="1" ht="7.5" customHeight="1" x14ac:dyDescent="0.2">
      <c r="B3" s="65"/>
      <c r="C3" s="66"/>
      <c r="D3" s="66"/>
      <c r="E3" s="66"/>
      <c r="F3" s="66"/>
      <c r="G3" s="66"/>
      <c r="H3" s="66"/>
    </row>
    <row r="4" spans="2:11" customFormat="1" ht="21" customHeight="1" thickBot="1" x14ac:dyDescent="0.25">
      <c r="B4" s="67"/>
      <c r="C4" s="68"/>
      <c r="D4" s="68"/>
      <c r="E4" s="68"/>
      <c r="F4" s="68"/>
      <c r="G4" s="68"/>
      <c r="H4" s="68"/>
    </row>
    <row r="5" spans="2:11" customFormat="1" ht="13.5" thickBot="1" x14ac:dyDescent="0.25">
      <c r="B5" s="2"/>
      <c r="C5" s="7"/>
      <c r="D5" s="7"/>
      <c r="E5" s="7"/>
      <c r="F5" s="7"/>
      <c r="G5" s="7"/>
      <c r="H5" s="7"/>
    </row>
    <row r="6" spans="2:11" customFormat="1" ht="30.75" thickBot="1" x14ac:dyDescent="0.25">
      <c r="B6" s="8" t="s">
        <v>0</v>
      </c>
      <c r="C6" s="9" t="s">
        <v>96</v>
      </c>
      <c r="D6" s="9" t="s">
        <v>97</v>
      </c>
      <c r="E6" s="9" t="s">
        <v>98</v>
      </c>
      <c r="F6" s="9" t="s">
        <v>99</v>
      </c>
      <c r="G6" s="9" t="s">
        <v>100</v>
      </c>
      <c r="H6" s="9" t="s">
        <v>5</v>
      </c>
    </row>
    <row r="7" spans="2:11" x14ac:dyDescent="0.25">
      <c r="B7" s="10" t="s">
        <v>7</v>
      </c>
      <c r="C7" s="11">
        <f>C8+C74+C79</f>
        <v>6141973024.4599991</v>
      </c>
      <c r="D7" s="11">
        <f>D8+D74+D79</f>
        <v>4580513933.8800001</v>
      </c>
      <c r="E7" s="11">
        <f>E8+E74+E79</f>
        <v>4580513933.8800001</v>
      </c>
      <c r="F7" s="11">
        <f>F8+F74+F79</f>
        <v>3115435411.8800001</v>
      </c>
      <c r="G7" s="11">
        <f>G8+G74+G79</f>
        <v>2578062207.9799995</v>
      </c>
      <c r="H7" s="11">
        <f>H8+H79</f>
        <v>2002451725.9000001</v>
      </c>
      <c r="J7" s="43"/>
      <c r="K7" s="45"/>
    </row>
    <row r="8" spans="2:11" x14ac:dyDescent="0.25">
      <c r="B8" s="12" t="s">
        <v>8</v>
      </c>
      <c r="C8" s="13">
        <f>C9+C34+C59+C63+C65</f>
        <v>3333916574.2099996</v>
      </c>
      <c r="D8" s="13">
        <f t="shared" ref="D8:H8" si="0">D9+D34+D59+D63+D65</f>
        <v>2503282275.8800001</v>
      </c>
      <c r="E8" s="13">
        <f t="shared" si="0"/>
        <v>2503282275.8800001</v>
      </c>
      <c r="F8" s="13">
        <f t="shared" si="0"/>
        <v>2235548912.8800001</v>
      </c>
      <c r="G8" s="13">
        <f t="shared" si="0"/>
        <v>1935696065.9799998</v>
      </c>
      <c r="H8" s="13">
        <f t="shared" si="0"/>
        <v>567586209.89999998</v>
      </c>
      <c r="J8" s="43"/>
      <c r="K8" s="45"/>
    </row>
    <row r="9" spans="2:11" x14ac:dyDescent="0.25">
      <c r="B9" s="14" t="s">
        <v>9</v>
      </c>
      <c r="C9" s="37">
        <f t="shared" ref="C9:H9" si="1">C10</f>
        <v>1252592726.3699999</v>
      </c>
      <c r="D9" s="15">
        <f t="shared" si="1"/>
        <v>1060374927</v>
      </c>
      <c r="E9" s="15">
        <f t="shared" si="1"/>
        <v>1060374927</v>
      </c>
      <c r="F9" s="15">
        <f t="shared" si="1"/>
        <v>1060374927</v>
      </c>
      <c r="G9" s="15">
        <f t="shared" si="1"/>
        <v>992604363</v>
      </c>
      <c r="H9" s="15">
        <f t="shared" si="1"/>
        <v>67770564</v>
      </c>
      <c r="J9" s="36"/>
    </row>
    <row r="10" spans="2:11" x14ac:dyDescent="0.25">
      <c r="B10" s="16" t="s">
        <v>10</v>
      </c>
      <c r="C10" s="38">
        <f>C12+C21+C29</f>
        <v>1252592726.3699999</v>
      </c>
      <c r="D10" s="17">
        <f t="shared" ref="D10:G10" si="2">D12+D21+D29</f>
        <v>1060374927</v>
      </c>
      <c r="E10" s="17">
        <f t="shared" si="2"/>
        <v>1060374927</v>
      </c>
      <c r="F10" s="17">
        <f t="shared" si="2"/>
        <v>1060374927</v>
      </c>
      <c r="G10" s="17">
        <f t="shared" si="2"/>
        <v>992604363</v>
      </c>
      <c r="H10" s="17">
        <f>H12+H21+H29</f>
        <v>67770564</v>
      </c>
      <c r="J10" s="44"/>
    </row>
    <row r="11" spans="2:11" x14ac:dyDescent="0.25">
      <c r="B11" s="16" t="s">
        <v>11</v>
      </c>
      <c r="C11" s="39">
        <f t="shared" ref="C11:G11" si="3">C12</f>
        <v>951513176.89999986</v>
      </c>
      <c r="D11" s="18">
        <f t="shared" si="3"/>
        <v>816355923</v>
      </c>
      <c r="E11" s="18">
        <f t="shared" si="3"/>
        <v>816355923</v>
      </c>
      <c r="F11" s="18">
        <f t="shared" si="3"/>
        <v>816355923</v>
      </c>
      <c r="G11" s="18">
        <f t="shared" si="3"/>
        <v>760122813</v>
      </c>
      <c r="H11" s="18">
        <f>H12</f>
        <v>56233110</v>
      </c>
      <c r="J11" s="36"/>
    </row>
    <row r="12" spans="2:11" x14ac:dyDescent="0.25">
      <c r="B12" s="19" t="s">
        <v>12</v>
      </c>
      <c r="C12" s="40">
        <f t="shared" ref="C12:F12" si="4">C13+C14+C15+C16+C17+C18</f>
        <v>951513176.89999986</v>
      </c>
      <c r="D12" s="20">
        <f t="shared" si="4"/>
        <v>816355923</v>
      </c>
      <c r="E12" s="20">
        <f t="shared" si="4"/>
        <v>816355923</v>
      </c>
      <c r="F12" s="20">
        <f t="shared" si="4"/>
        <v>816355923</v>
      </c>
      <c r="G12" s="20">
        <f>G13+G14+G15+G16+G17+G18</f>
        <v>760122813</v>
      </c>
      <c r="H12" s="20">
        <f>H13+H14+H15+H16+H17+H18</f>
        <v>56233110</v>
      </c>
    </row>
    <row r="13" spans="2:11" x14ac:dyDescent="0.25">
      <c r="B13" s="16" t="s">
        <v>13</v>
      </c>
      <c r="C13" s="21">
        <v>770406444.75999999</v>
      </c>
      <c r="D13" s="18">
        <v>663104266</v>
      </c>
      <c r="E13" s="18">
        <v>663104266</v>
      </c>
      <c r="F13" s="18">
        <v>663104266</v>
      </c>
      <c r="G13" s="18">
        <v>663104266</v>
      </c>
      <c r="H13" s="17">
        <v>0</v>
      </c>
    </row>
    <row r="14" spans="2:11" x14ac:dyDescent="0.25">
      <c r="B14" s="16" t="s">
        <v>14</v>
      </c>
      <c r="C14" s="38">
        <v>2685830.4</v>
      </c>
      <c r="D14" s="17">
        <v>1943096</v>
      </c>
      <c r="E14" s="17">
        <v>1943096</v>
      </c>
      <c r="F14" s="17">
        <v>1943096</v>
      </c>
      <c r="G14" s="18">
        <v>1943096</v>
      </c>
      <c r="H14" s="17">
        <v>0</v>
      </c>
    </row>
    <row r="15" spans="2:11" x14ac:dyDescent="0.25">
      <c r="B15" s="16" t="s">
        <v>15</v>
      </c>
      <c r="C15" s="38">
        <v>4215578.4000000004</v>
      </c>
      <c r="D15" s="17">
        <v>3138749</v>
      </c>
      <c r="E15" s="17">
        <v>3138749</v>
      </c>
      <c r="F15" s="17">
        <v>3138749</v>
      </c>
      <c r="G15" s="18">
        <v>3138749</v>
      </c>
      <c r="H15" s="17">
        <v>0</v>
      </c>
    </row>
    <row r="16" spans="2:11" x14ac:dyDescent="0.25">
      <c r="B16" s="16" t="s">
        <v>16</v>
      </c>
      <c r="C16" s="38">
        <v>32100268.530000001</v>
      </c>
      <c r="D16" s="17">
        <v>30590802</v>
      </c>
      <c r="E16" s="17">
        <v>30590802</v>
      </c>
      <c r="F16" s="17">
        <v>30590802</v>
      </c>
      <c r="G16" s="18">
        <v>29177390</v>
      </c>
      <c r="H16" s="17">
        <v>1413412</v>
      </c>
    </row>
    <row r="17" spans="2:8" x14ac:dyDescent="0.25">
      <c r="B17" s="16" t="s">
        <v>17</v>
      </c>
      <c r="C17" s="38">
        <v>23223204.649999999</v>
      </c>
      <c r="D17" s="17">
        <v>23169564</v>
      </c>
      <c r="E17" s="17">
        <v>23169564</v>
      </c>
      <c r="F17" s="17">
        <v>23169564</v>
      </c>
      <c r="G17" s="18">
        <v>21916793</v>
      </c>
      <c r="H17" s="17">
        <v>1252771</v>
      </c>
    </row>
    <row r="18" spans="2:8" x14ac:dyDescent="0.25">
      <c r="B18" s="22" t="s">
        <v>18</v>
      </c>
      <c r="C18" s="41">
        <f t="shared" ref="C18:H18" si="5">C19+C20</f>
        <v>118881850.16</v>
      </c>
      <c r="D18" s="23">
        <f t="shared" si="5"/>
        <v>94409446</v>
      </c>
      <c r="E18" s="23">
        <f t="shared" si="5"/>
        <v>94409446</v>
      </c>
      <c r="F18" s="23">
        <f t="shared" si="5"/>
        <v>94409446</v>
      </c>
      <c r="G18" s="23">
        <f t="shared" si="5"/>
        <v>40842519</v>
      </c>
      <c r="H18" s="23">
        <f t="shared" si="5"/>
        <v>53566927</v>
      </c>
    </row>
    <row r="19" spans="2:8" x14ac:dyDescent="0.25">
      <c r="B19" s="16" t="s">
        <v>19</v>
      </c>
      <c r="C19" s="38">
        <v>72123845.709999993</v>
      </c>
      <c r="D19" s="17">
        <v>66008296</v>
      </c>
      <c r="E19" s="17">
        <v>66008296</v>
      </c>
      <c r="F19" s="17">
        <v>66008296</v>
      </c>
      <c r="G19" s="18">
        <v>14370693</v>
      </c>
      <c r="H19" s="17">
        <v>51637603</v>
      </c>
    </row>
    <row r="20" spans="2:8" x14ac:dyDescent="0.25">
      <c r="B20" s="16" t="s">
        <v>20</v>
      </c>
      <c r="C20" s="38">
        <v>46758004.450000003</v>
      </c>
      <c r="D20" s="17">
        <v>28401150</v>
      </c>
      <c r="E20" s="17">
        <v>28401150</v>
      </c>
      <c r="F20" s="17">
        <v>28401150</v>
      </c>
      <c r="G20" s="18">
        <v>26471826</v>
      </c>
      <c r="H20" s="17">
        <v>1929324</v>
      </c>
    </row>
    <row r="21" spans="2:8" x14ac:dyDescent="0.25">
      <c r="B21" s="19" t="s">
        <v>21</v>
      </c>
      <c r="C21" s="40">
        <f t="shared" ref="C21:G21" si="6">C22+C23+C24+C25+C26+C27+C28</f>
        <v>251633131.72999999</v>
      </c>
      <c r="D21" s="20">
        <f t="shared" si="6"/>
        <v>203962468</v>
      </c>
      <c r="E21" s="20">
        <f t="shared" si="6"/>
        <v>203962468</v>
      </c>
      <c r="F21" s="20">
        <f t="shared" si="6"/>
        <v>203962468</v>
      </c>
      <c r="G21" s="20">
        <f t="shared" si="6"/>
        <v>195915751</v>
      </c>
      <c r="H21" s="20">
        <f>H22+H23+H24+H25+H26+H27+H28</f>
        <v>8046717</v>
      </c>
    </row>
    <row r="22" spans="2:8" x14ac:dyDescent="0.25">
      <c r="B22" s="16" t="s">
        <v>22</v>
      </c>
      <c r="C22" s="38">
        <v>81448773.370000005</v>
      </c>
      <c r="D22" s="17">
        <v>70846650</v>
      </c>
      <c r="E22" s="17">
        <v>70846650</v>
      </c>
      <c r="F22" s="17">
        <v>70846650</v>
      </c>
      <c r="G22" s="18">
        <v>70846650</v>
      </c>
      <c r="H22" s="17">
        <v>0</v>
      </c>
    </row>
    <row r="23" spans="2:8" x14ac:dyDescent="0.25">
      <c r="B23" s="16" t="s">
        <v>23</v>
      </c>
      <c r="C23" s="17">
        <v>12352865.02</v>
      </c>
      <c r="D23" s="17">
        <v>11927676</v>
      </c>
      <c r="E23" s="17">
        <v>11927676</v>
      </c>
      <c r="F23" s="17">
        <v>11927676</v>
      </c>
      <c r="G23" s="18">
        <v>11927676</v>
      </c>
      <c r="H23" s="17">
        <v>0</v>
      </c>
    </row>
    <row r="24" spans="2:8" x14ac:dyDescent="0.25">
      <c r="B24" s="16" t="s">
        <v>24</v>
      </c>
      <c r="C24" s="17">
        <v>104010266.12</v>
      </c>
      <c r="D24" s="17">
        <v>77138142</v>
      </c>
      <c r="E24" s="17">
        <v>77138142</v>
      </c>
      <c r="F24" s="17">
        <v>77138142</v>
      </c>
      <c r="G24" s="18">
        <v>69091425</v>
      </c>
      <c r="H24" s="17">
        <v>8046717</v>
      </c>
    </row>
    <row r="25" spans="2:8" x14ac:dyDescent="0.25">
      <c r="B25" s="16" t="s">
        <v>25</v>
      </c>
      <c r="C25" s="17">
        <v>30816258.789999999</v>
      </c>
      <c r="D25" s="17">
        <v>27490600</v>
      </c>
      <c r="E25" s="17">
        <v>27490600</v>
      </c>
      <c r="F25" s="17">
        <v>27490600</v>
      </c>
      <c r="G25" s="18">
        <v>27490600</v>
      </c>
      <c r="H25" s="17">
        <v>0</v>
      </c>
    </row>
    <row r="26" spans="2:8" x14ac:dyDescent="0.25">
      <c r="B26" s="16" t="s">
        <v>26</v>
      </c>
      <c r="C26" s="17">
        <v>15021521.640000001</v>
      </c>
      <c r="D26" s="17">
        <v>9541600</v>
      </c>
      <c r="E26" s="17">
        <v>9541600</v>
      </c>
      <c r="F26" s="17">
        <v>9541600</v>
      </c>
      <c r="G26" s="18">
        <v>9541600</v>
      </c>
      <c r="H26" s="17">
        <v>0</v>
      </c>
    </row>
    <row r="27" spans="2:8" x14ac:dyDescent="0.25">
      <c r="B27" s="16" t="s">
        <v>27</v>
      </c>
      <c r="C27" s="17">
        <v>4790068.07</v>
      </c>
      <c r="D27" s="17">
        <v>4210600</v>
      </c>
      <c r="E27" s="17">
        <v>4210600</v>
      </c>
      <c r="F27" s="17">
        <v>4210600</v>
      </c>
      <c r="G27" s="18">
        <v>4210600</v>
      </c>
      <c r="H27" s="17">
        <v>0</v>
      </c>
    </row>
    <row r="28" spans="2:8" x14ac:dyDescent="0.25">
      <c r="B28" s="16" t="s">
        <v>28</v>
      </c>
      <c r="C28" s="17">
        <v>3193378.72</v>
      </c>
      <c r="D28" s="17">
        <v>2807200</v>
      </c>
      <c r="E28" s="17">
        <v>2807200</v>
      </c>
      <c r="F28" s="17">
        <v>2807200</v>
      </c>
      <c r="G28" s="18">
        <v>2807200</v>
      </c>
      <c r="H28" s="17">
        <v>0</v>
      </c>
    </row>
    <row r="29" spans="2:8" x14ac:dyDescent="0.25">
      <c r="B29" s="19" t="s">
        <v>29</v>
      </c>
      <c r="C29" s="20">
        <f t="shared" ref="C29:H29" si="7">C30</f>
        <v>49446417.740000002</v>
      </c>
      <c r="D29" s="20">
        <f t="shared" si="7"/>
        <v>40056536</v>
      </c>
      <c r="E29" s="20">
        <f t="shared" si="7"/>
        <v>40056536</v>
      </c>
      <c r="F29" s="20">
        <f t="shared" si="7"/>
        <v>40056536</v>
      </c>
      <c r="G29" s="20">
        <f t="shared" si="7"/>
        <v>36565799</v>
      </c>
      <c r="H29" s="20">
        <f t="shared" si="7"/>
        <v>3490737</v>
      </c>
    </row>
    <row r="30" spans="2:8" x14ac:dyDescent="0.25">
      <c r="B30" s="16" t="s">
        <v>30</v>
      </c>
      <c r="C30" s="24">
        <f t="shared" ref="C30:H30" si="8">C31+C32+C33</f>
        <v>49446417.740000002</v>
      </c>
      <c r="D30" s="24">
        <f t="shared" si="8"/>
        <v>40056536</v>
      </c>
      <c r="E30" s="24">
        <f t="shared" si="8"/>
        <v>40056536</v>
      </c>
      <c r="F30" s="24">
        <f t="shared" si="8"/>
        <v>40056536</v>
      </c>
      <c r="G30" s="24">
        <f t="shared" si="8"/>
        <v>36565799</v>
      </c>
      <c r="H30" s="24">
        <f t="shared" si="8"/>
        <v>3490737</v>
      </c>
    </row>
    <row r="31" spans="2:8" x14ac:dyDescent="0.25">
      <c r="B31" s="16" t="s">
        <v>31</v>
      </c>
      <c r="C31" s="17">
        <v>34634158.740000002</v>
      </c>
      <c r="D31" s="17">
        <v>34177378</v>
      </c>
      <c r="E31" s="17">
        <v>34177378</v>
      </c>
      <c r="F31" s="17">
        <v>34177378</v>
      </c>
      <c r="G31" s="18">
        <v>32102385</v>
      </c>
      <c r="H31" s="17">
        <v>2074993</v>
      </c>
    </row>
    <row r="32" spans="2:8" x14ac:dyDescent="0.25">
      <c r="B32" s="16" t="s">
        <v>32</v>
      </c>
      <c r="C32" s="17">
        <v>11815546</v>
      </c>
      <c r="D32" s="17">
        <v>2983137</v>
      </c>
      <c r="E32" s="17">
        <v>2983137</v>
      </c>
      <c r="F32" s="17">
        <v>2983137</v>
      </c>
      <c r="G32" s="18">
        <v>1660347</v>
      </c>
      <c r="H32" s="17">
        <v>1322790</v>
      </c>
    </row>
    <row r="33" spans="2:8" x14ac:dyDescent="0.25">
      <c r="B33" s="16" t="s">
        <v>33</v>
      </c>
      <c r="C33" s="17">
        <v>2996713</v>
      </c>
      <c r="D33" s="17">
        <v>2896021</v>
      </c>
      <c r="E33" s="17">
        <v>2896021</v>
      </c>
      <c r="F33" s="17">
        <v>2896021</v>
      </c>
      <c r="G33" s="18">
        <v>2803067</v>
      </c>
      <c r="H33" s="17">
        <v>92954</v>
      </c>
    </row>
    <row r="34" spans="2:8" x14ac:dyDescent="0.25">
      <c r="B34" s="25" t="s">
        <v>34</v>
      </c>
      <c r="C34" s="15">
        <f>C35+C47</f>
        <v>1641505498.6600001</v>
      </c>
      <c r="D34" s="15">
        <f>D35+D47</f>
        <v>1216621810.29</v>
      </c>
      <c r="E34" s="15">
        <f>E35+E47</f>
        <v>1216621810.29</v>
      </c>
      <c r="F34" s="15">
        <f>F35+F47</f>
        <v>948888447.28999996</v>
      </c>
      <c r="G34" s="15">
        <f>G35+G47</f>
        <v>753932702.38999999</v>
      </c>
      <c r="H34" s="15">
        <f t="shared" ref="H34" si="9">H35+H47</f>
        <v>462689107.89999998</v>
      </c>
    </row>
    <row r="35" spans="2:8" x14ac:dyDescent="0.25">
      <c r="B35" s="19" t="s">
        <v>35</v>
      </c>
      <c r="C35" s="20">
        <f t="shared" ref="C35:H35" si="10">C36</f>
        <v>111558839</v>
      </c>
      <c r="D35" s="20">
        <f t="shared" si="10"/>
        <v>107838508</v>
      </c>
      <c r="E35" s="20">
        <f t="shared" si="10"/>
        <v>107838508</v>
      </c>
      <c r="F35" s="20">
        <f t="shared" si="10"/>
        <v>107838418</v>
      </c>
      <c r="G35" s="20">
        <f t="shared" si="10"/>
        <v>38433081</v>
      </c>
      <c r="H35" s="20">
        <f t="shared" si="10"/>
        <v>69405427</v>
      </c>
    </row>
    <row r="36" spans="2:8" x14ac:dyDescent="0.25">
      <c r="B36" s="16" t="s">
        <v>36</v>
      </c>
      <c r="C36" s="17">
        <f>C37+C41</f>
        <v>111558839</v>
      </c>
      <c r="D36" s="17">
        <f t="shared" ref="D36:H36" si="11">D37+D41</f>
        <v>107838508</v>
      </c>
      <c r="E36" s="17">
        <f t="shared" si="11"/>
        <v>107838508</v>
      </c>
      <c r="F36" s="17">
        <f t="shared" si="11"/>
        <v>107838418</v>
      </c>
      <c r="G36" s="17">
        <f t="shared" si="11"/>
        <v>38433081</v>
      </c>
      <c r="H36" s="17">
        <f t="shared" si="11"/>
        <v>69405427</v>
      </c>
    </row>
    <row r="37" spans="2:8" x14ac:dyDescent="0.25">
      <c r="B37" s="22" t="s">
        <v>37</v>
      </c>
      <c r="C37" s="23">
        <f t="shared" ref="C37:H39" si="12">C38</f>
        <v>1</v>
      </c>
      <c r="D37" s="23">
        <f t="shared" si="12"/>
        <v>0</v>
      </c>
      <c r="E37" s="23">
        <f t="shared" si="12"/>
        <v>0</v>
      </c>
      <c r="F37" s="23">
        <f t="shared" si="12"/>
        <v>0</v>
      </c>
      <c r="G37" s="23">
        <f t="shared" si="12"/>
        <v>0</v>
      </c>
      <c r="H37" s="23">
        <f t="shared" si="12"/>
        <v>0</v>
      </c>
    </row>
    <row r="38" spans="2:8" x14ac:dyDescent="0.25">
      <c r="B38" s="16" t="s">
        <v>38</v>
      </c>
      <c r="C38" s="17">
        <f t="shared" si="12"/>
        <v>1</v>
      </c>
      <c r="D38" s="17">
        <f t="shared" si="12"/>
        <v>0</v>
      </c>
      <c r="E38" s="17">
        <f t="shared" si="12"/>
        <v>0</v>
      </c>
      <c r="F38" s="17">
        <f t="shared" si="12"/>
        <v>0</v>
      </c>
      <c r="G38" s="17">
        <f t="shared" si="12"/>
        <v>0</v>
      </c>
      <c r="H38" s="17">
        <f t="shared" si="12"/>
        <v>0</v>
      </c>
    </row>
    <row r="39" spans="2:8" x14ac:dyDescent="0.25">
      <c r="B39" s="16" t="s">
        <v>39</v>
      </c>
      <c r="C39" s="17">
        <f t="shared" si="12"/>
        <v>1</v>
      </c>
      <c r="D39" s="17">
        <f t="shared" si="12"/>
        <v>0</v>
      </c>
      <c r="E39" s="17">
        <f t="shared" si="12"/>
        <v>0</v>
      </c>
      <c r="F39" s="17">
        <f t="shared" si="12"/>
        <v>0</v>
      </c>
      <c r="G39" s="17">
        <f t="shared" si="12"/>
        <v>0</v>
      </c>
      <c r="H39" s="17">
        <f t="shared" si="12"/>
        <v>0</v>
      </c>
    </row>
    <row r="40" spans="2:8" x14ac:dyDescent="0.25">
      <c r="B40" s="16" t="s">
        <v>40</v>
      </c>
      <c r="C40" s="17">
        <v>1</v>
      </c>
      <c r="D40" s="17">
        <v>0</v>
      </c>
      <c r="E40" s="17">
        <v>0</v>
      </c>
      <c r="F40" s="17">
        <v>0</v>
      </c>
      <c r="G40" s="18">
        <v>0</v>
      </c>
      <c r="H40" s="17">
        <v>0</v>
      </c>
    </row>
    <row r="41" spans="2:8" x14ac:dyDescent="0.25">
      <c r="B41" s="22" t="s">
        <v>41</v>
      </c>
      <c r="C41" s="23">
        <f>C44</f>
        <v>111558838</v>
      </c>
      <c r="D41" s="23">
        <f>D44</f>
        <v>107838508</v>
      </c>
      <c r="E41" s="23">
        <f>E44</f>
        <v>107838508</v>
      </c>
      <c r="F41" s="23">
        <f>F44</f>
        <v>107838418</v>
      </c>
      <c r="G41" s="23">
        <f>G44</f>
        <v>38433081</v>
      </c>
      <c r="H41" s="23">
        <f>H42</f>
        <v>69405427</v>
      </c>
    </row>
    <row r="42" spans="2:8" x14ac:dyDescent="0.25">
      <c r="B42" s="16" t="s">
        <v>42</v>
      </c>
      <c r="C42" s="17">
        <f t="shared" ref="C42:G43" si="13">C43</f>
        <v>111558838</v>
      </c>
      <c r="D42" s="17">
        <f t="shared" si="13"/>
        <v>107838508</v>
      </c>
      <c r="E42" s="17">
        <f t="shared" si="13"/>
        <v>107838508</v>
      </c>
      <c r="F42" s="17">
        <f t="shared" si="13"/>
        <v>107838418</v>
      </c>
      <c r="G42" s="17">
        <f t="shared" si="13"/>
        <v>38433081</v>
      </c>
      <c r="H42" s="17">
        <f>H43</f>
        <v>69405427</v>
      </c>
    </row>
    <row r="43" spans="2:8" x14ac:dyDescent="0.25">
      <c r="B43" s="16" t="s">
        <v>43</v>
      </c>
      <c r="C43" s="17">
        <f t="shared" si="13"/>
        <v>111558838</v>
      </c>
      <c r="D43" s="17">
        <f t="shared" si="13"/>
        <v>107838508</v>
      </c>
      <c r="E43" s="17">
        <f t="shared" si="13"/>
        <v>107838508</v>
      </c>
      <c r="F43" s="17">
        <f t="shared" si="13"/>
        <v>107838418</v>
      </c>
      <c r="G43" s="17">
        <f t="shared" si="13"/>
        <v>38433081</v>
      </c>
      <c r="H43" s="17">
        <f>H44</f>
        <v>69405427</v>
      </c>
    </row>
    <row r="44" spans="2:8" x14ac:dyDescent="0.25">
      <c r="B44" s="16" t="s">
        <v>44</v>
      </c>
      <c r="C44" s="17">
        <f>C45+C46</f>
        <v>111558838</v>
      </c>
      <c r="D44" s="17">
        <f>D45+D46</f>
        <v>107838508</v>
      </c>
      <c r="E44" s="17">
        <f>E45+E46</f>
        <v>107838508</v>
      </c>
      <c r="F44" s="17">
        <f>F45+F46</f>
        <v>107838418</v>
      </c>
      <c r="G44" s="17">
        <f>G45+G46</f>
        <v>38433081</v>
      </c>
      <c r="H44" s="17">
        <f>H45</f>
        <v>69405427</v>
      </c>
    </row>
    <row r="45" spans="2:8" x14ac:dyDescent="0.25">
      <c r="B45" s="16" t="s">
        <v>45</v>
      </c>
      <c r="C45" s="17">
        <v>111558837</v>
      </c>
      <c r="D45" s="17">
        <v>107838508</v>
      </c>
      <c r="E45" s="17">
        <v>107838508</v>
      </c>
      <c r="F45" s="17">
        <v>107838418</v>
      </c>
      <c r="G45" s="18">
        <v>38433081</v>
      </c>
      <c r="H45" s="17">
        <v>69405427</v>
      </c>
    </row>
    <row r="46" spans="2:8" x14ac:dyDescent="0.25">
      <c r="B46" s="16" t="s">
        <v>46</v>
      </c>
      <c r="C46" s="17">
        <v>1</v>
      </c>
      <c r="D46" s="17">
        <v>0</v>
      </c>
      <c r="E46" s="17">
        <v>0</v>
      </c>
      <c r="F46" s="17">
        <v>0</v>
      </c>
      <c r="G46" s="18">
        <v>0</v>
      </c>
      <c r="H46" s="17">
        <v>0</v>
      </c>
    </row>
    <row r="47" spans="2:8" x14ac:dyDescent="0.25">
      <c r="B47" s="19" t="s">
        <v>47</v>
      </c>
      <c r="C47" s="20">
        <f t="shared" ref="C47:H47" si="14">C48+C51+C58</f>
        <v>1529946659.6600001</v>
      </c>
      <c r="D47" s="20">
        <f t="shared" si="14"/>
        <v>1108783302.29</v>
      </c>
      <c r="E47" s="20">
        <f t="shared" si="14"/>
        <v>1108783302.29</v>
      </c>
      <c r="F47" s="20">
        <f t="shared" si="14"/>
        <v>841050029.28999996</v>
      </c>
      <c r="G47" s="20">
        <f t="shared" si="14"/>
        <v>715499621.38999999</v>
      </c>
      <c r="H47" s="20">
        <f t="shared" si="14"/>
        <v>393283680.89999998</v>
      </c>
    </row>
    <row r="48" spans="2:8" x14ac:dyDescent="0.25">
      <c r="B48" s="22" t="s">
        <v>48</v>
      </c>
      <c r="C48" s="23">
        <f t="shared" ref="C48:H48" si="15">C49+C50</f>
        <v>21940000</v>
      </c>
      <c r="D48" s="23">
        <f t="shared" si="15"/>
        <v>15416975.9</v>
      </c>
      <c r="E48" s="23">
        <f t="shared" si="15"/>
        <v>15416975.9</v>
      </c>
      <c r="F48" s="23">
        <f t="shared" si="15"/>
        <v>15416975.9</v>
      </c>
      <c r="G48" s="23">
        <f t="shared" si="15"/>
        <v>12474129</v>
      </c>
      <c r="H48" s="23">
        <f t="shared" si="15"/>
        <v>2942846.9</v>
      </c>
    </row>
    <row r="49" spans="2:10" x14ac:dyDescent="0.25">
      <c r="B49" s="16" t="s">
        <v>49</v>
      </c>
      <c r="C49" s="17">
        <v>5940000</v>
      </c>
      <c r="D49" s="17">
        <v>1765000</v>
      </c>
      <c r="E49" s="17">
        <v>1765000</v>
      </c>
      <c r="F49" s="17">
        <v>1765000</v>
      </c>
      <c r="G49" s="18">
        <v>385000</v>
      </c>
      <c r="H49" s="17">
        <v>1380000</v>
      </c>
    </row>
    <row r="50" spans="2:10" x14ac:dyDescent="0.25">
      <c r="B50" s="16" t="s">
        <v>50</v>
      </c>
      <c r="C50" s="17">
        <v>16000000</v>
      </c>
      <c r="D50" s="17">
        <v>13651975.9</v>
      </c>
      <c r="E50" s="17">
        <v>13651975.9</v>
      </c>
      <c r="F50" s="17">
        <v>13651975.9</v>
      </c>
      <c r="G50" s="18">
        <v>12089129</v>
      </c>
      <c r="H50" s="17">
        <v>1562846.9</v>
      </c>
    </row>
    <row r="51" spans="2:10" x14ac:dyDescent="0.25">
      <c r="B51" s="22" t="s">
        <v>51</v>
      </c>
      <c r="C51" s="23">
        <f t="shared" ref="C51:H51" si="16">C53+C54+C55+C56+C57+C52</f>
        <v>1507006659.6600001</v>
      </c>
      <c r="D51" s="23">
        <f t="shared" si="16"/>
        <v>1093366326.3899999</v>
      </c>
      <c r="E51" s="23">
        <f t="shared" si="16"/>
        <v>1093366326.3899999</v>
      </c>
      <c r="F51" s="23">
        <f t="shared" si="16"/>
        <v>825633053.38999999</v>
      </c>
      <c r="G51" s="23">
        <f t="shared" si="16"/>
        <v>703025492.38999999</v>
      </c>
      <c r="H51" s="23">
        <f t="shared" si="16"/>
        <v>390340834</v>
      </c>
    </row>
    <row r="52" spans="2:10" x14ac:dyDescent="0.25">
      <c r="B52" s="16" t="s">
        <v>6</v>
      </c>
      <c r="C52" s="17">
        <v>30000000</v>
      </c>
      <c r="D52" s="17">
        <v>0</v>
      </c>
      <c r="E52" s="17">
        <v>0</v>
      </c>
      <c r="F52" s="17">
        <v>0</v>
      </c>
      <c r="G52" s="18">
        <v>0</v>
      </c>
      <c r="H52" s="17">
        <v>0</v>
      </c>
    </row>
    <row r="53" spans="2:10" ht="26.25" x14ac:dyDescent="0.25">
      <c r="B53" s="16" t="s">
        <v>52</v>
      </c>
      <c r="C53" s="17">
        <v>32723066.66</v>
      </c>
      <c r="D53" s="17">
        <v>22301568.300000001</v>
      </c>
      <c r="E53" s="17">
        <v>22301568.300000001</v>
      </c>
      <c r="F53" s="17">
        <v>22301568.300000001</v>
      </c>
      <c r="G53" s="18">
        <v>19994714.300000001</v>
      </c>
      <c r="H53" s="17">
        <v>2306854</v>
      </c>
    </row>
    <row r="54" spans="2:10" x14ac:dyDescent="0.25">
      <c r="B54" s="16" t="s">
        <v>53</v>
      </c>
      <c r="C54" s="17">
        <v>240765000</v>
      </c>
      <c r="D54" s="17">
        <v>218339360.09</v>
      </c>
      <c r="E54" s="17">
        <v>218339360.09</v>
      </c>
      <c r="F54" s="17">
        <v>218339360.09</v>
      </c>
      <c r="G54" s="18">
        <v>201825336.09</v>
      </c>
      <c r="H54" s="17">
        <v>16514024</v>
      </c>
    </row>
    <row r="55" spans="2:10" x14ac:dyDescent="0.25">
      <c r="B55" s="16" t="s">
        <v>54</v>
      </c>
      <c r="C55" s="17">
        <v>1155018593</v>
      </c>
      <c r="D55" s="17">
        <v>818712139</v>
      </c>
      <c r="E55" s="17">
        <v>818712139</v>
      </c>
      <c r="F55" s="17">
        <v>550978866</v>
      </c>
      <c r="G55" s="18">
        <v>452555353</v>
      </c>
      <c r="H55" s="17">
        <v>366156786</v>
      </c>
    </row>
    <row r="56" spans="2:10" x14ac:dyDescent="0.25">
      <c r="B56" s="16" t="s">
        <v>55</v>
      </c>
      <c r="C56" s="17">
        <v>17500000</v>
      </c>
      <c r="D56" s="17">
        <v>8179016</v>
      </c>
      <c r="E56" s="17">
        <v>8179016</v>
      </c>
      <c r="F56" s="17">
        <v>8179016</v>
      </c>
      <c r="G56" s="18">
        <v>4679016</v>
      </c>
      <c r="H56" s="17">
        <v>3500000</v>
      </c>
    </row>
    <row r="57" spans="2:10" x14ac:dyDescent="0.25">
      <c r="B57" s="16" t="s">
        <v>56</v>
      </c>
      <c r="C57" s="17">
        <v>31000000</v>
      </c>
      <c r="D57" s="17">
        <v>25834243</v>
      </c>
      <c r="E57" s="17">
        <v>25834243</v>
      </c>
      <c r="F57" s="17">
        <v>25834243</v>
      </c>
      <c r="G57" s="18">
        <v>23971073</v>
      </c>
      <c r="H57" s="17">
        <v>1863170</v>
      </c>
      <c r="J57" s="1"/>
    </row>
    <row r="58" spans="2:10" x14ac:dyDescent="0.25">
      <c r="B58" s="22" t="s">
        <v>57</v>
      </c>
      <c r="C58" s="23">
        <v>1000000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</row>
    <row r="59" spans="2:10" x14ac:dyDescent="0.25">
      <c r="B59" s="25" t="s">
        <v>58</v>
      </c>
      <c r="C59" s="15">
        <f>C60</f>
        <v>37126538</v>
      </c>
      <c r="D59" s="15">
        <f>D60</f>
        <v>37126538</v>
      </c>
      <c r="E59" s="15">
        <f>E60</f>
        <v>37126538</v>
      </c>
      <c r="F59" s="15">
        <f>F60</f>
        <v>37126538</v>
      </c>
      <c r="G59" s="15">
        <f>G60</f>
        <v>0</v>
      </c>
      <c r="H59" s="15">
        <f t="shared" ref="C59:H61" si="17">H60</f>
        <v>37126538</v>
      </c>
    </row>
    <row r="60" spans="2:10" x14ac:dyDescent="0.25">
      <c r="B60" s="16" t="s">
        <v>59</v>
      </c>
      <c r="C60" s="17">
        <f t="shared" si="17"/>
        <v>37126538</v>
      </c>
      <c r="D60" s="17">
        <f t="shared" si="17"/>
        <v>37126538</v>
      </c>
      <c r="E60" s="17">
        <f t="shared" si="17"/>
        <v>37126538</v>
      </c>
      <c r="F60" s="17">
        <f t="shared" si="17"/>
        <v>37126538</v>
      </c>
      <c r="G60" s="17">
        <f t="shared" si="17"/>
        <v>0</v>
      </c>
      <c r="H60" s="17">
        <f t="shared" si="17"/>
        <v>37126538</v>
      </c>
    </row>
    <row r="61" spans="2:10" x14ac:dyDescent="0.25">
      <c r="B61" s="16" t="s">
        <v>60</v>
      </c>
      <c r="C61" s="17">
        <f t="shared" si="17"/>
        <v>37126538</v>
      </c>
      <c r="D61" s="17">
        <f t="shared" si="17"/>
        <v>37126538</v>
      </c>
      <c r="E61" s="17">
        <f t="shared" si="17"/>
        <v>37126538</v>
      </c>
      <c r="F61" s="17">
        <f t="shared" si="17"/>
        <v>37126538</v>
      </c>
      <c r="G61" s="17">
        <f t="shared" si="17"/>
        <v>0</v>
      </c>
      <c r="H61" s="17">
        <f t="shared" si="17"/>
        <v>37126538</v>
      </c>
    </row>
    <row r="62" spans="2:10" x14ac:dyDescent="0.25">
      <c r="B62" s="16" t="s">
        <v>61</v>
      </c>
      <c r="C62" s="17">
        <v>37126538</v>
      </c>
      <c r="D62" s="17">
        <v>37126538</v>
      </c>
      <c r="E62" s="17">
        <v>37126538</v>
      </c>
      <c r="F62" s="17">
        <v>37126538</v>
      </c>
      <c r="G62" s="17">
        <v>0</v>
      </c>
      <c r="H62" s="17">
        <v>37126538</v>
      </c>
    </row>
    <row r="63" spans="2:10" x14ac:dyDescent="0.25">
      <c r="B63" s="25" t="s">
        <v>62</v>
      </c>
      <c r="C63" s="26">
        <v>0</v>
      </c>
      <c r="D63" s="26">
        <v>0</v>
      </c>
      <c r="E63" s="26">
        <v>0</v>
      </c>
      <c r="F63" s="26">
        <v>0</v>
      </c>
      <c r="G63" s="26">
        <v>0</v>
      </c>
      <c r="H63" s="26"/>
    </row>
    <row r="64" spans="2:10" x14ac:dyDescent="0.25">
      <c r="B64" s="16" t="s">
        <v>62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</row>
    <row r="65" spans="2:8" x14ac:dyDescent="0.25">
      <c r="B65" s="25" t="s">
        <v>63</v>
      </c>
      <c r="C65" s="15">
        <f t="shared" ref="C65:H65" si="18">C66+C69+C71</f>
        <v>402691811.18000001</v>
      </c>
      <c r="D65" s="15">
        <f t="shared" si="18"/>
        <v>189159000.59</v>
      </c>
      <c r="E65" s="15">
        <f t="shared" si="18"/>
        <v>189159000.59</v>
      </c>
      <c r="F65" s="15">
        <f t="shared" si="18"/>
        <v>189159000.59</v>
      </c>
      <c r="G65" s="15">
        <f t="shared" si="18"/>
        <v>189159000.59</v>
      </c>
      <c r="H65" s="15">
        <f t="shared" si="18"/>
        <v>0</v>
      </c>
    </row>
    <row r="66" spans="2:8" x14ac:dyDescent="0.25">
      <c r="B66" s="22" t="s">
        <v>64</v>
      </c>
      <c r="C66" s="23">
        <f t="shared" ref="C66:H66" si="19">C67</f>
        <v>381932485.18000001</v>
      </c>
      <c r="D66" s="23">
        <f t="shared" si="19"/>
        <v>170676722.59</v>
      </c>
      <c r="E66" s="23">
        <f t="shared" si="19"/>
        <v>170676722.59</v>
      </c>
      <c r="F66" s="23">
        <f t="shared" si="19"/>
        <v>170676722.59</v>
      </c>
      <c r="G66" s="23">
        <f t="shared" si="19"/>
        <v>170676722.59</v>
      </c>
      <c r="H66" s="23">
        <f t="shared" si="19"/>
        <v>0</v>
      </c>
    </row>
    <row r="67" spans="2:8" x14ac:dyDescent="0.25">
      <c r="B67" s="16" t="s">
        <v>65</v>
      </c>
      <c r="C67" s="17">
        <v>381932485.18000001</v>
      </c>
      <c r="D67" s="17">
        <v>170676722.59</v>
      </c>
      <c r="E67" s="17">
        <v>170676722.59</v>
      </c>
      <c r="F67" s="17">
        <v>170676722.59</v>
      </c>
      <c r="G67" s="17">
        <v>170676722.59</v>
      </c>
      <c r="H67" s="17">
        <v>0</v>
      </c>
    </row>
    <row r="68" spans="2:8" x14ac:dyDescent="0.25">
      <c r="B68" s="16" t="s">
        <v>66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</row>
    <row r="69" spans="2:8" x14ac:dyDescent="0.25">
      <c r="B69" s="22" t="s">
        <v>67</v>
      </c>
      <c r="C69" s="23">
        <f t="shared" ref="C69:H69" si="20">C70</f>
        <v>19759326</v>
      </c>
      <c r="D69" s="23">
        <f t="shared" si="20"/>
        <v>18482278</v>
      </c>
      <c r="E69" s="23">
        <f t="shared" si="20"/>
        <v>18482278</v>
      </c>
      <c r="F69" s="23">
        <f t="shared" si="20"/>
        <v>18482278</v>
      </c>
      <c r="G69" s="23">
        <f t="shared" si="20"/>
        <v>18482278</v>
      </c>
      <c r="H69" s="23">
        <f t="shared" si="20"/>
        <v>0</v>
      </c>
    </row>
    <row r="70" spans="2:8" x14ac:dyDescent="0.25">
      <c r="B70" s="16" t="s">
        <v>68</v>
      </c>
      <c r="C70" s="17">
        <v>19759326</v>
      </c>
      <c r="D70" s="17">
        <v>18482278</v>
      </c>
      <c r="E70" s="17">
        <v>18482278</v>
      </c>
      <c r="F70" s="17">
        <v>18482278</v>
      </c>
      <c r="G70" s="17">
        <v>18482278</v>
      </c>
      <c r="H70" s="17">
        <v>0</v>
      </c>
    </row>
    <row r="71" spans="2:8" x14ac:dyDescent="0.25">
      <c r="B71" s="22" t="s">
        <v>69</v>
      </c>
      <c r="C71" s="23">
        <f t="shared" ref="C71:H72" si="21">C72</f>
        <v>1000000</v>
      </c>
      <c r="D71" s="23">
        <f t="shared" si="21"/>
        <v>0</v>
      </c>
      <c r="E71" s="23">
        <f t="shared" si="21"/>
        <v>0</v>
      </c>
      <c r="F71" s="23">
        <f t="shared" si="21"/>
        <v>0</v>
      </c>
      <c r="G71" s="23">
        <f t="shared" si="21"/>
        <v>0</v>
      </c>
      <c r="H71" s="23">
        <f t="shared" si="21"/>
        <v>0</v>
      </c>
    </row>
    <row r="72" spans="2:8" x14ac:dyDescent="0.25">
      <c r="B72" s="16" t="s">
        <v>70</v>
      </c>
      <c r="C72" s="17">
        <f t="shared" si="21"/>
        <v>1000000</v>
      </c>
      <c r="D72" s="17">
        <f t="shared" si="21"/>
        <v>0</v>
      </c>
      <c r="E72" s="17">
        <f t="shared" si="21"/>
        <v>0</v>
      </c>
      <c r="F72" s="17">
        <f t="shared" si="21"/>
        <v>0</v>
      </c>
      <c r="G72" s="17">
        <f t="shared" si="21"/>
        <v>0</v>
      </c>
      <c r="H72" s="17">
        <f t="shared" si="21"/>
        <v>0</v>
      </c>
    </row>
    <row r="73" spans="2:8" x14ac:dyDescent="0.25">
      <c r="B73" s="16" t="s">
        <v>71</v>
      </c>
      <c r="C73" s="17">
        <v>1000000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</row>
    <row r="74" spans="2:8" x14ac:dyDescent="0.25">
      <c r="B74" s="12" t="s">
        <v>72</v>
      </c>
      <c r="C74" s="13">
        <f>C75</f>
        <v>0</v>
      </c>
      <c r="D74" s="13">
        <f>D75</f>
        <v>0</v>
      </c>
      <c r="E74" s="13">
        <f>E75</f>
        <v>0</v>
      </c>
      <c r="F74" s="13">
        <f>F75</f>
        <v>0</v>
      </c>
      <c r="G74" s="13">
        <f>G75</f>
        <v>0</v>
      </c>
      <c r="H74" s="13">
        <f t="shared" ref="C74:H77" si="22">H75</f>
        <v>0</v>
      </c>
    </row>
    <row r="75" spans="2:8" x14ac:dyDescent="0.25">
      <c r="B75" s="16" t="s">
        <v>73</v>
      </c>
      <c r="C75" s="17">
        <f t="shared" si="22"/>
        <v>0</v>
      </c>
      <c r="D75" s="17">
        <f t="shared" si="22"/>
        <v>0</v>
      </c>
      <c r="E75" s="17">
        <f t="shared" si="22"/>
        <v>0</v>
      </c>
      <c r="F75" s="17">
        <f t="shared" si="22"/>
        <v>0</v>
      </c>
      <c r="G75" s="17">
        <f t="shared" si="22"/>
        <v>0</v>
      </c>
      <c r="H75" s="17">
        <f t="shared" si="22"/>
        <v>0</v>
      </c>
    </row>
    <row r="76" spans="2:8" x14ac:dyDescent="0.25">
      <c r="B76" s="16" t="s">
        <v>74</v>
      </c>
      <c r="C76" s="17">
        <f t="shared" si="22"/>
        <v>0</v>
      </c>
      <c r="D76" s="17">
        <f t="shared" si="22"/>
        <v>0</v>
      </c>
      <c r="E76" s="17">
        <f t="shared" si="22"/>
        <v>0</v>
      </c>
      <c r="F76" s="17">
        <f t="shared" si="22"/>
        <v>0</v>
      </c>
      <c r="G76" s="17">
        <f t="shared" si="22"/>
        <v>0</v>
      </c>
      <c r="H76" s="17">
        <f t="shared" si="22"/>
        <v>0</v>
      </c>
    </row>
    <row r="77" spans="2:8" x14ac:dyDescent="0.25">
      <c r="B77" s="16" t="s">
        <v>75</v>
      </c>
      <c r="C77" s="17">
        <f t="shared" si="22"/>
        <v>0</v>
      </c>
      <c r="D77" s="17">
        <f t="shared" si="22"/>
        <v>0</v>
      </c>
      <c r="E77" s="17">
        <f t="shared" si="22"/>
        <v>0</v>
      </c>
      <c r="F77" s="17">
        <f t="shared" si="22"/>
        <v>0</v>
      </c>
      <c r="G77" s="17">
        <f t="shared" si="22"/>
        <v>0</v>
      </c>
      <c r="H77" s="17">
        <f t="shared" si="22"/>
        <v>0</v>
      </c>
    </row>
    <row r="78" spans="2:8" x14ac:dyDescent="0.25">
      <c r="B78" s="16" t="s">
        <v>76</v>
      </c>
      <c r="C78" s="42">
        <v>0</v>
      </c>
      <c r="D78" s="42">
        <v>0</v>
      </c>
      <c r="E78" s="42">
        <v>0</v>
      </c>
      <c r="F78" s="42">
        <v>0</v>
      </c>
      <c r="G78" s="42">
        <v>0</v>
      </c>
      <c r="H78" s="42">
        <v>0</v>
      </c>
    </row>
    <row r="79" spans="2:8" x14ac:dyDescent="0.25">
      <c r="B79" s="12" t="s">
        <v>77</v>
      </c>
      <c r="C79" s="13">
        <f t="shared" ref="C79:H80" si="23">C80</f>
        <v>2808056450.25</v>
      </c>
      <c r="D79" s="13">
        <f t="shared" si="23"/>
        <v>2077231658</v>
      </c>
      <c r="E79" s="13">
        <f t="shared" si="23"/>
        <v>2077231658</v>
      </c>
      <c r="F79" s="13">
        <f t="shared" si="23"/>
        <v>879886499</v>
      </c>
      <c r="G79" s="13">
        <f t="shared" si="23"/>
        <v>642366142</v>
      </c>
      <c r="H79" s="13">
        <f t="shared" si="23"/>
        <v>1434865516</v>
      </c>
    </row>
    <row r="80" spans="2:8" x14ac:dyDescent="0.25">
      <c r="B80" s="16" t="s">
        <v>78</v>
      </c>
      <c r="C80" s="17">
        <f t="shared" si="23"/>
        <v>2808056450.25</v>
      </c>
      <c r="D80" s="17">
        <f t="shared" si="23"/>
        <v>2077231658</v>
      </c>
      <c r="E80" s="17">
        <f t="shared" si="23"/>
        <v>2077231658</v>
      </c>
      <c r="F80" s="17">
        <f t="shared" si="23"/>
        <v>879886499</v>
      </c>
      <c r="G80" s="17">
        <f t="shared" si="23"/>
        <v>642366142</v>
      </c>
      <c r="H80" s="17">
        <f t="shared" si="23"/>
        <v>1434865516</v>
      </c>
    </row>
    <row r="81" spans="1:26" x14ac:dyDescent="0.25">
      <c r="B81" s="16" t="s">
        <v>79</v>
      </c>
      <c r="C81" s="17">
        <f t="shared" ref="C81:H81" si="24">C82+C83+C84</f>
        <v>2808056450.25</v>
      </c>
      <c r="D81" s="17">
        <f t="shared" si="24"/>
        <v>2077231658</v>
      </c>
      <c r="E81" s="17">
        <f t="shared" si="24"/>
        <v>2077231658</v>
      </c>
      <c r="F81" s="17">
        <f t="shared" si="24"/>
        <v>879886499</v>
      </c>
      <c r="G81" s="17">
        <f t="shared" si="24"/>
        <v>642366142</v>
      </c>
      <c r="H81" s="17">
        <f t="shared" si="24"/>
        <v>1434865516</v>
      </c>
    </row>
    <row r="82" spans="1:26" x14ac:dyDescent="0.25">
      <c r="B82" s="16" t="s">
        <v>80</v>
      </c>
      <c r="C82" s="18">
        <v>2808056449.25</v>
      </c>
      <c r="D82" s="18">
        <v>2077231658</v>
      </c>
      <c r="E82" s="18">
        <v>2077231658</v>
      </c>
      <c r="F82" s="18">
        <v>879886499</v>
      </c>
      <c r="G82" s="17">
        <v>642366142</v>
      </c>
      <c r="H82" s="18">
        <v>1434865516</v>
      </c>
    </row>
    <row r="83" spans="1:26" x14ac:dyDescent="0.25">
      <c r="B83" s="16" t="s">
        <v>81</v>
      </c>
      <c r="C83" s="17">
        <v>0</v>
      </c>
      <c r="D83" s="17">
        <v>0</v>
      </c>
      <c r="E83" s="17">
        <v>0</v>
      </c>
      <c r="F83" s="17">
        <v>0</v>
      </c>
      <c r="G83" s="17">
        <v>0</v>
      </c>
      <c r="H83" s="17">
        <v>0</v>
      </c>
    </row>
    <row r="84" spans="1:26" ht="15.75" thickBot="1" x14ac:dyDescent="0.3">
      <c r="B84" s="27" t="s">
        <v>82</v>
      </c>
      <c r="C84" s="28">
        <v>1</v>
      </c>
      <c r="D84" s="28">
        <v>0</v>
      </c>
      <c r="E84" s="28">
        <v>0</v>
      </c>
      <c r="F84" s="28">
        <v>0</v>
      </c>
      <c r="G84" s="28">
        <v>0</v>
      </c>
      <c r="H84" s="28">
        <v>0</v>
      </c>
    </row>
    <row r="85" spans="1:26" x14ac:dyDescent="0.25">
      <c r="C85" s="29"/>
      <c r="D85" s="29"/>
      <c r="E85" s="29"/>
      <c r="F85" s="29"/>
      <c r="G85" s="29"/>
      <c r="H85" s="29"/>
    </row>
    <row r="86" spans="1:26" customFormat="1" x14ac:dyDescent="0.25">
      <c r="A86" s="6"/>
      <c r="B86" s="3" t="s">
        <v>106</v>
      </c>
      <c r="C86" s="5"/>
      <c r="D86" s="5"/>
      <c r="E86" s="5"/>
      <c r="F86" s="5"/>
      <c r="G86" s="5"/>
      <c r="H86" s="5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customFormat="1" x14ac:dyDescent="0.25">
      <c r="A87" s="6"/>
      <c r="B87" s="3" t="s">
        <v>107</v>
      </c>
      <c r="C87" s="5"/>
      <c r="D87" s="5"/>
      <c r="E87" s="5"/>
      <c r="F87" s="5"/>
      <c r="G87" s="5"/>
      <c r="H87" s="5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customFormat="1" x14ac:dyDescent="0.25">
      <c r="A88" s="6"/>
      <c r="B88" s="30"/>
      <c r="C88" s="5"/>
      <c r="D88" s="5"/>
      <c r="E88" s="5"/>
      <c r="F88" s="5"/>
      <c r="G88" s="5"/>
      <c r="H88" s="5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customFormat="1" x14ac:dyDescent="0.25">
      <c r="A89" s="6"/>
      <c r="B89" s="30"/>
      <c r="C89" s="5"/>
      <c r="D89" s="5"/>
      <c r="E89" s="5"/>
      <c r="F89" s="5"/>
      <c r="G89" s="5"/>
      <c r="H89" s="5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customFormat="1" x14ac:dyDescent="0.25">
      <c r="A90" s="6"/>
      <c r="B90" s="3"/>
      <c r="C90" s="5"/>
      <c r="D90" s="5"/>
      <c r="E90" s="5"/>
      <c r="F90" s="5"/>
      <c r="G90" s="5"/>
      <c r="H90" s="5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customFormat="1" x14ac:dyDescent="0.25">
      <c r="A91" s="6"/>
      <c r="B91" s="3"/>
      <c r="C91" s="5"/>
      <c r="D91" s="5"/>
      <c r="E91" s="5"/>
      <c r="F91" s="5"/>
      <c r="G91" s="5"/>
      <c r="H91" s="5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customFormat="1" x14ac:dyDescent="0.25">
      <c r="A92" s="6"/>
      <c r="B92" s="3"/>
      <c r="C92" s="5"/>
      <c r="D92" s="5"/>
      <c r="E92" s="5"/>
      <c r="F92" s="5"/>
      <c r="G92" s="5"/>
      <c r="H92" s="5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</sheetData>
  <mergeCells count="1">
    <mergeCell ref="B2:H4"/>
  </mergeCells>
  <pageMargins left="0.25" right="0.25" top="0.75" bottom="0.75" header="0.3" footer="0.3"/>
  <pageSetup scale="50" orientation="portrait" r:id="rId1"/>
  <ignoredErrors>
    <ignoredError sqref="C10:H10 C36:H3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42D01C-E532-4F2B-B615-E59323A61E72}">
  <dimension ref="B3:K22"/>
  <sheetViews>
    <sheetView tabSelected="1" workbookViewId="0">
      <selection activeCell="C32" sqref="C32"/>
    </sheetView>
  </sheetViews>
  <sheetFormatPr baseColWidth="10" defaultRowHeight="12.75" x14ac:dyDescent="0.2"/>
  <cols>
    <col min="2" max="2" width="63.5703125" customWidth="1"/>
    <col min="3" max="3" width="22.28515625" customWidth="1"/>
    <col min="4" max="4" width="20.7109375" customWidth="1"/>
    <col min="5" max="6" width="20.5703125" customWidth="1"/>
    <col min="7" max="7" width="18" customWidth="1"/>
    <col min="8" max="8" width="21.42578125" customWidth="1"/>
    <col min="9" max="9" width="17.5703125" customWidth="1"/>
    <col min="10" max="10" width="17.7109375" customWidth="1"/>
    <col min="11" max="11" width="14" customWidth="1"/>
  </cols>
  <sheetData>
    <row r="3" spans="2:11" ht="12.75" customHeight="1" x14ac:dyDescent="0.2">
      <c r="B3" s="69" t="s">
        <v>94</v>
      </c>
      <c r="C3" s="70"/>
      <c r="D3" s="70"/>
      <c r="E3" s="70"/>
      <c r="F3" s="70"/>
      <c r="G3" s="70"/>
      <c r="H3" s="70"/>
      <c r="I3" s="70"/>
      <c r="J3" s="70"/>
      <c r="K3" s="70"/>
    </row>
    <row r="4" spans="2:11" ht="12.75" customHeight="1" x14ac:dyDescent="0.2">
      <c r="B4" s="69"/>
      <c r="C4" s="70"/>
      <c r="D4" s="70"/>
      <c r="E4" s="70"/>
      <c r="F4" s="70"/>
      <c r="G4" s="70"/>
      <c r="H4" s="70"/>
      <c r="I4" s="70"/>
      <c r="J4" s="70"/>
      <c r="K4" s="70"/>
    </row>
    <row r="5" spans="2:11" ht="12.75" customHeight="1" x14ac:dyDescent="0.2">
      <c r="B5" s="69"/>
      <c r="C5" s="70"/>
      <c r="D5" s="70"/>
      <c r="E5" s="70"/>
      <c r="F5" s="70"/>
      <c r="G5" s="70"/>
      <c r="H5" s="70"/>
      <c r="I5" s="70"/>
      <c r="J5" s="70"/>
      <c r="K5" s="70"/>
    </row>
    <row r="6" spans="2:11" ht="13.5" customHeight="1" x14ac:dyDescent="0.2">
      <c r="B6" s="69"/>
      <c r="C6" s="70"/>
      <c r="D6" s="70"/>
      <c r="E6" s="70"/>
      <c r="F6" s="70"/>
      <c r="G6" s="70"/>
      <c r="H6" s="70"/>
      <c r="I6" s="70"/>
      <c r="J6" s="70"/>
      <c r="K6" s="70"/>
    </row>
    <row r="7" spans="2:11" ht="13.5" customHeight="1" thickBot="1" x14ac:dyDescent="0.25"/>
    <row r="8" spans="2:11" ht="30.75" thickBot="1" x14ac:dyDescent="0.25">
      <c r="B8" s="57" t="s">
        <v>0</v>
      </c>
      <c r="C8" s="53" t="s">
        <v>1</v>
      </c>
      <c r="D8" s="53" t="s">
        <v>2</v>
      </c>
      <c r="E8" s="53" t="s">
        <v>3</v>
      </c>
      <c r="F8" s="53" t="s">
        <v>101</v>
      </c>
      <c r="G8" s="53" t="s">
        <v>102</v>
      </c>
      <c r="H8" s="53" t="s">
        <v>103</v>
      </c>
      <c r="I8" s="53" t="s">
        <v>104</v>
      </c>
      <c r="J8" s="53" t="s">
        <v>105</v>
      </c>
      <c r="K8" s="54" t="s">
        <v>4</v>
      </c>
    </row>
    <row r="9" spans="2:11" ht="15" customHeight="1" x14ac:dyDescent="0.2">
      <c r="B9" s="58" t="s">
        <v>83</v>
      </c>
      <c r="C9" s="59">
        <f>C10+C11+C15</f>
        <v>3812295261.25</v>
      </c>
      <c r="D9" s="59">
        <f>D10+D11+D15</f>
        <v>2329677763</v>
      </c>
      <c r="E9" s="59">
        <f t="shared" ref="E9:J9" si="0">E10+E11+E15</f>
        <v>6141973024.25</v>
      </c>
      <c r="F9" s="59">
        <f t="shared" si="0"/>
        <v>5365612228.0900002</v>
      </c>
      <c r="G9" s="59">
        <f t="shared" si="0"/>
        <v>776360796.15999997</v>
      </c>
      <c r="H9" s="59">
        <f t="shared" si="0"/>
        <v>5217563644.4300003</v>
      </c>
      <c r="I9" s="59">
        <f t="shared" si="0"/>
        <v>148048583.66</v>
      </c>
      <c r="J9" s="59">
        <f t="shared" si="0"/>
        <v>924409379.82000005</v>
      </c>
      <c r="K9" s="55">
        <f t="shared" ref="K9:K19" si="1">H9/E9</f>
        <v>0.84949309022195196</v>
      </c>
    </row>
    <row r="10" spans="2:11" ht="15" customHeight="1" x14ac:dyDescent="0.2">
      <c r="B10" s="60" t="s">
        <v>84</v>
      </c>
      <c r="C10" s="61">
        <v>10000000</v>
      </c>
      <c r="D10" s="46">
        <v>0</v>
      </c>
      <c r="E10" s="46">
        <v>10000000</v>
      </c>
      <c r="F10" s="46">
        <v>10000000</v>
      </c>
      <c r="G10" s="46">
        <v>0</v>
      </c>
      <c r="H10" s="46">
        <v>10000000</v>
      </c>
      <c r="I10" s="46">
        <v>0</v>
      </c>
      <c r="J10" s="46">
        <v>0</v>
      </c>
      <c r="K10" s="47">
        <f t="shared" si="1"/>
        <v>1</v>
      </c>
    </row>
    <row r="11" spans="2:11" ht="15" customHeight="1" x14ac:dyDescent="0.2">
      <c r="B11" s="31" t="s">
        <v>85</v>
      </c>
      <c r="C11" s="32">
        <f>C12</f>
        <v>1967050340</v>
      </c>
      <c r="D11" s="32">
        <f t="shared" ref="D11:J13" si="2">D12</f>
        <v>1093866095</v>
      </c>
      <c r="E11" s="32">
        <f t="shared" si="2"/>
        <v>3060916435</v>
      </c>
      <c r="F11" s="32">
        <f t="shared" si="2"/>
        <v>2284555638.8400002</v>
      </c>
      <c r="G11" s="32">
        <f t="shared" si="2"/>
        <v>776360796.15999997</v>
      </c>
      <c r="H11" s="32">
        <f t="shared" si="2"/>
        <v>2136507055.1800001</v>
      </c>
      <c r="I11" s="32">
        <f t="shared" si="2"/>
        <v>148048583.66</v>
      </c>
      <c r="J11" s="32">
        <f t="shared" si="2"/>
        <v>924409379.82000005</v>
      </c>
      <c r="K11" s="48">
        <f t="shared" si="1"/>
        <v>0.69799587821155273</v>
      </c>
    </row>
    <row r="12" spans="2:11" ht="15" customHeight="1" x14ac:dyDescent="0.2">
      <c r="B12" s="33" t="s">
        <v>86</v>
      </c>
      <c r="C12" s="17">
        <f>C13</f>
        <v>1967050340</v>
      </c>
      <c r="D12" s="17">
        <f t="shared" si="2"/>
        <v>1093866095</v>
      </c>
      <c r="E12" s="17">
        <f t="shared" si="2"/>
        <v>3060916435</v>
      </c>
      <c r="F12" s="17">
        <f t="shared" si="2"/>
        <v>2284555638.8400002</v>
      </c>
      <c r="G12" s="17">
        <f t="shared" si="2"/>
        <v>776360796.15999997</v>
      </c>
      <c r="H12" s="17">
        <f t="shared" si="2"/>
        <v>2136507055.1800001</v>
      </c>
      <c r="I12" s="17">
        <f t="shared" si="2"/>
        <v>148048583.66</v>
      </c>
      <c r="J12" s="17">
        <f t="shared" si="2"/>
        <v>924409379.82000005</v>
      </c>
      <c r="K12" s="49">
        <f t="shared" si="1"/>
        <v>0.69799587821155273</v>
      </c>
    </row>
    <row r="13" spans="2:11" ht="15" customHeight="1" x14ac:dyDescent="0.2">
      <c r="B13" s="33" t="s">
        <v>87</v>
      </c>
      <c r="C13" s="17">
        <f>C14</f>
        <v>1967050340</v>
      </c>
      <c r="D13" s="17">
        <f t="shared" si="2"/>
        <v>1093866095</v>
      </c>
      <c r="E13" s="17">
        <f t="shared" si="2"/>
        <v>3060916435</v>
      </c>
      <c r="F13" s="17">
        <f t="shared" si="2"/>
        <v>2284555638.8400002</v>
      </c>
      <c r="G13" s="17">
        <f t="shared" si="2"/>
        <v>776360796.15999997</v>
      </c>
      <c r="H13" s="17">
        <f t="shared" si="2"/>
        <v>2136507055.1800001</v>
      </c>
      <c r="I13" s="17">
        <f t="shared" si="2"/>
        <v>148048583.66</v>
      </c>
      <c r="J13" s="17">
        <f t="shared" si="2"/>
        <v>924409379.82000005</v>
      </c>
      <c r="K13" s="49">
        <f t="shared" si="1"/>
        <v>0.69799587821155273</v>
      </c>
    </row>
    <row r="14" spans="2:11" ht="15" customHeight="1" x14ac:dyDescent="0.2">
      <c r="B14" s="33" t="s">
        <v>88</v>
      </c>
      <c r="C14" s="18">
        <v>1967050340</v>
      </c>
      <c r="D14" s="18">
        <v>1093866095</v>
      </c>
      <c r="E14" s="18">
        <v>3060916435</v>
      </c>
      <c r="F14" s="18">
        <v>2284555638.8400002</v>
      </c>
      <c r="G14" s="18">
        <v>776360796.15999997</v>
      </c>
      <c r="H14" s="18">
        <v>2136507055.1800001</v>
      </c>
      <c r="I14" s="18">
        <v>148048583.66</v>
      </c>
      <c r="J14" s="18">
        <v>924409379.82000005</v>
      </c>
      <c r="K14" s="49">
        <f t="shared" si="1"/>
        <v>0.69799587821155273</v>
      </c>
    </row>
    <row r="15" spans="2:11" ht="15" customHeight="1" x14ac:dyDescent="0.2">
      <c r="B15" s="31" t="s">
        <v>89</v>
      </c>
      <c r="C15" s="32">
        <f>C16+C18</f>
        <v>1835244921.25</v>
      </c>
      <c r="D15" s="32">
        <f t="shared" ref="D15:J15" si="3">D16+D18</f>
        <v>1235811668</v>
      </c>
      <c r="E15" s="32">
        <f t="shared" si="3"/>
        <v>3071056589.25</v>
      </c>
      <c r="F15" s="32">
        <f t="shared" si="3"/>
        <v>3071056589.25</v>
      </c>
      <c r="G15" s="32">
        <f t="shared" si="3"/>
        <v>0</v>
      </c>
      <c r="H15" s="32">
        <f t="shared" si="3"/>
        <v>3071056589.25</v>
      </c>
      <c r="I15" s="32">
        <f t="shared" si="3"/>
        <v>0</v>
      </c>
      <c r="J15" s="32">
        <f t="shared" si="3"/>
        <v>0</v>
      </c>
      <c r="K15" s="48">
        <f t="shared" si="1"/>
        <v>1</v>
      </c>
    </row>
    <row r="16" spans="2:11" ht="15" customHeight="1" x14ac:dyDescent="0.2">
      <c r="B16" s="56" t="s">
        <v>90</v>
      </c>
      <c r="C16" s="62">
        <f>C17</f>
        <v>263000000</v>
      </c>
      <c r="D16" s="62">
        <f t="shared" ref="D16:J16" si="4">D17</f>
        <v>0</v>
      </c>
      <c r="E16" s="62">
        <f t="shared" si="4"/>
        <v>263000000</v>
      </c>
      <c r="F16" s="62">
        <f t="shared" si="4"/>
        <v>263000000</v>
      </c>
      <c r="G16" s="62">
        <f t="shared" si="4"/>
        <v>0</v>
      </c>
      <c r="H16" s="62">
        <f t="shared" si="4"/>
        <v>263000000</v>
      </c>
      <c r="I16" s="62">
        <f t="shared" si="4"/>
        <v>0</v>
      </c>
      <c r="J16" s="62">
        <f t="shared" si="4"/>
        <v>0</v>
      </c>
      <c r="K16" s="50">
        <f t="shared" si="1"/>
        <v>1</v>
      </c>
    </row>
    <row r="17" spans="2:11" ht="15" customHeight="1" x14ac:dyDescent="0.2">
      <c r="B17" s="33" t="s">
        <v>91</v>
      </c>
      <c r="C17" s="17">
        <v>263000000</v>
      </c>
      <c r="D17" s="42">
        <v>0</v>
      </c>
      <c r="E17" s="42">
        <v>263000000</v>
      </c>
      <c r="F17" s="42">
        <v>263000000</v>
      </c>
      <c r="G17" s="42">
        <v>0</v>
      </c>
      <c r="H17" s="42">
        <v>263000000</v>
      </c>
      <c r="I17" s="42">
        <v>0</v>
      </c>
      <c r="J17" s="42">
        <v>0</v>
      </c>
      <c r="K17" s="49">
        <f t="shared" si="1"/>
        <v>1</v>
      </c>
    </row>
    <row r="18" spans="2:11" ht="15" customHeight="1" x14ac:dyDescent="0.2">
      <c r="B18" s="56" t="s">
        <v>92</v>
      </c>
      <c r="C18" s="62">
        <f>C19</f>
        <v>1572244921.25</v>
      </c>
      <c r="D18" s="62">
        <f t="shared" ref="D18:J18" si="5">D19</f>
        <v>1235811668</v>
      </c>
      <c r="E18" s="62">
        <f t="shared" si="5"/>
        <v>2808056589.25</v>
      </c>
      <c r="F18" s="62">
        <f t="shared" si="5"/>
        <v>2808056589.25</v>
      </c>
      <c r="G18" s="62">
        <f t="shared" si="5"/>
        <v>0</v>
      </c>
      <c r="H18" s="62">
        <f t="shared" si="5"/>
        <v>2808056589.25</v>
      </c>
      <c r="I18" s="62">
        <f t="shared" si="5"/>
        <v>0</v>
      </c>
      <c r="J18" s="62">
        <f t="shared" si="5"/>
        <v>0</v>
      </c>
      <c r="K18" s="50">
        <f t="shared" si="1"/>
        <v>1</v>
      </c>
    </row>
    <row r="19" spans="2:11" ht="15" customHeight="1" thickBot="1" x14ac:dyDescent="0.25">
      <c r="B19" s="34" t="s">
        <v>93</v>
      </c>
      <c r="C19" s="35">
        <v>1572244921.25</v>
      </c>
      <c r="D19" s="51">
        <v>1235811668</v>
      </c>
      <c r="E19" s="51">
        <v>2808056589.25</v>
      </c>
      <c r="F19" s="51">
        <v>2808056589.25</v>
      </c>
      <c r="G19" s="51">
        <v>0</v>
      </c>
      <c r="H19" s="51">
        <v>2808056589.25</v>
      </c>
      <c r="I19" s="51">
        <v>0</v>
      </c>
      <c r="J19" s="51">
        <v>0</v>
      </c>
      <c r="K19" s="52">
        <f t="shared" si="1"/>
        <v>1</v>
      </c>
    </row>
    <row r="21" spans="2:11" x14ac:dyDescent="0.2">
      <c r="B21" s="3" t="s">
        <v>106</v>
      </c>
    </row>
    <row r="22" spans="2:11" ht="17.25" customHeight="1" x14ac:dyDescent="0.2">
      <c r="B22" s="3" t="s">
        <v>107</v>
      </c>
    </row>
  </sheetData>
  <mergeCells count="1">
    <mergeCell ref="B3:K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DESAGREGADO GASTOS DIC 2022</vt:lpstr>
      <vt:lpstr>DESAGREGADO INGRESOS DIC 2022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Victor_Tovar</dc:creator>
  <cp:keywords/>
  <dc:description/>
  <cp:lastModifiedBy>Tatiana Cardona</cp:lastModifiedBy>
  <dcterms:created xsi:type="dcterms:W3CDTF">2018-04-24T23:29:19Z</dcterms:created>
  <dcterms:modified xsi:type="dcterms:W3CDTF">2023-02-06T15:37:17Z</dcterms:modified>
  <cp:category/>
  <cp:contentStatus/>
</cp:coreProperties>
</file>